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showInkAnnotation="0" codeName="ThisWorkbook" defaultThemeVersion="124226"/>
  <mc:AlternateContent xmlns:mc="http://schemas.openxmlformats.org/markup-compatibility/2006">
    <mc:Choice Requires="x15">
      <x15ac:absPath xmlns:x15ac="http://schemas.microsoft.com/office/spreadsheetml/2010/11/ac" url="https://provincienoordholland-my.sharepoint.com/personal/vermeijm_noord-holland_nl/Documents/Documents/Documents/Subsidieloket/POP3 naar vervallen back-up/LEADER-projecten/openstelling zomer 2021/"/>
    </mc:Choice>
  </mc:AlternateContent>
  <xr:revisionPtr revIDLastSave="0" documentId="8_{1AE2CB6E-8C06-4EF3-BC66-92F4D906A444}" xr6:coauthVersionLast="46" xr6:coauthVersionMax="46" xr10:uidLastSave="{00000000-0000-0000-0000-000000000000}"/>
  <workbookProtection workbookAlgorithmName="SHA-512" workbookHashValue="hfph6A9kOCuHwAeAUvsU4J9lIU7pqsxfFGPFhRytt9QOYlUvpOdGHlDmADgWUr2sc+D5t5yNUylNTcL6PWJH1Q==" workbookSaltValue="sOea48Mc2cwsSTzCOkNgow==" workbookSpinCount="100000" lockStructure="1"/>
  <bookViews>
    <workbookView xWindow="-120" yWindow="-120" windowWidth="29040" windowHeight="17640" tabRatio="775" xr2:uid="{00000000-000D-0000-FFFF-FFFF00000000}"/>
  </bookViews>
  <sheets>
    <sheet name="Algemeen" sheetId="1" r:id="rId1"/>
    <sheet name="Formuleblad2" sheetId="11" state="hidden" r:id="rId2"/>
    <sheet name="Formuleblad" sheetId="2" state="hidden" r:id="rId3"/>
    <sheet name="Begroting penvoerder" sheetId="3" r:id="rId4"/>
    <sheet name="Begroting pp2" sheetId="4" r:id="rId5"/>
    <sheet name="Begroting pp3" sheetId="5" r:id="rId6"/>
    <sheet name="Begroting pp4" sheetId="6" r:id="rId7"/>
    <sheet name="Begroting pp5" sheetId="7" r:id="rId8"/>
    <sheet name="Begroting pp6" sheetId="10" r:id="rId9"/>
    <sheet name="Financieringsplan" sheetId="8" r:id="rId10"/>
    <sheet name="Begroting totaal" sheetId="9" r:id="rId11"/>
  </sheets>
  <definedNames>
    <definedName name="_xlnm.Print_Area" localSheetId="0">Algemeen!$A$1:$B$30</definedName>
    <definedName name="_xlnm.Print_Area" localSheetId="3">'Begroting penvoerder'!$A$1:$O$46</definedName>
    <definedName name="_xlnm.Print_Area" localSheetId="4">'Begroting pp2'!$A$1:$O$46</definedName>
    <definedName name="_xlnm.Print_Area" localSheetId="5">'Begroting pp3'!$A$1:$O$46</definedName>
    <definedName name="_xlnm.Print_Area" localSheetId="6">'Begroting pp4'!$A$1:$O$46</definedName>
    <definedName name="_xlnm.Print_Area" localSheetId="7">'Begroting pp5'!$A$1:$O$46</definedName>
    <definedName name="_xlnm.Print_Area" localSheetId="8">'Begroting pp6'!$A$1:$O$46</definedName>
    <definedName name="_xlnm.Print_Area" localSheetId="10">'Begroting totaal'!$A$1:$O$23</definedName>
    <definedName name="_xlnm.Print_Area" localSheetId="9">Financieringsplan!$A$1:$K$29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9" i="10" l="1"/>
  <c r="B4" i="3" l="1"/>
  <c r="N14" i="10"/>
  <c r="M14" i="10"/>
  <c r="L14" i="10"/>
  <c r="K14" i="10"/>
  <c r="J14" i="10"/>
  <c r="I14" i="10"/>
  <c r="H14" i="10"/>
  <c r="G14" i="10"/>
  <c r="F14" i="10"/>
  <c r="E14" i="10"/>
  <c r="D14" i="10"/>
  <c r="N14" i="7"/>
  <c r="M14" i="7"/>
  <c r="L14" i="7"/>
  <c r="K14" i="7"/>
  <c r="J14" i="7"/>
  <c r="I14" i="7"/>
  <c r="H14" i="7"/>
  <c r="G14" i="7"/>
  <c r="F14" i="7"/>
  <c r="E14" i="7"/>
  <c r="D14" i="7"/>
  <c r="N14" i="6"/>
  <c r="M14" i="6"/>
  <c r="L14" i="6"/>
  <c r="K14" i="6"/>
  <c r="J14" i="6"/>
  <c r="I14" i="6"/>
  <c r="H14" i="6"/>
  <c r="G14" i="6"/>
  <c r="F14" i="6"/>
  <c r="E14" i="6"/>
  <c r="D14" i="6"/>
  <c r="N14" i="5"/>
  <c r="M14" i="5"/>
  <c r="L14" i="5"/>
  <c r="K14" i="5"/>
  <c r="J14" i="5"/>
  <c r="I14" i="5"/>
  <c r="H14" i="5"/>
  <c r="G14" i="5"/>
  <c r="F14" i="5"/>
  <c r="E14" i="5"/>
  <c r="D14" i="5"/>
  <c r="N14" i="4"/>
  <c r="M14" i="4"/>
  <c r="L14" i="4"/>
  <c r="K14" i="4"/>
  <c r="J14" i="4"/>
  <c r="I14" i="4"/>
  <c r="H14" i="4"/>
  <c r="G14" i="4"/>
  <c r="F14" i="4"/>
  <c r="E14" i="4"/>
  <c r="D14" i="4"/>
  <c r="B4" i="10"/>
  <c r="M14" i="3" l="1"/>
  <c r="G14" i="3"/>
  <c r="B1" i="8" l="1"/>
  <c r="K20" i="8"/>
  <c r="K19" i="8"/>
  <c r="K18" i="8"/>
  <c r="K17" i="8"/>
  <c r="K16" i="8"/>
  <c r="K15" i="8"/>
  <c r="K14" i="8"/>
  <c r="K21" i="8" l="1"/>
  <c r="D1" i="9" l="1"/>
  <c r="N22" i="9"/>
  <c r="M17" i="9"/>
  <c r="N5" i="9"/>
  <c r="N6" i="9"/>
  <c r="N7" i="9"/>
  <c r="N8" i="9"/>
  <c r="N9" i="9"/>
  <c r="N10" i="9"/>
  <c r="N11" i="9"/>
  <c r="N12" i="9"/>
  <c r="N13" i="9"/>
  <c r="M5" i="9"/>
  <c r="M6" i="9"/>
  <c r="M7" i="9"/>
  <c r="M8" i="9"/>
  <c r="M9" i="9"/>
  <c r="M10" i="9"/>
  <c r="M11" i="9"/>
  <c r="M12" i="9"/>
  <c r="M13" i="9"/>
  <c r="N4" i="9"/>
  <c r="M4" i="9"/>
  <c r="K46" i="10"/>
  <c r="K45" i="10"/>
  <c r="K44" i="10"/>
  <c r="K43" i="10"/>
  <c r="K42" i="10"/>
  <c r="K41" i="10"/>
  <c r="K40" i="10"/>
  <c r="K39" i="10"/>
  <c r="K38" i="10"/>
  <c r="K37" i="10"/>
  <c r="K36" i="10"/>
  <c r="K35" i="10"/>
  <c r="K34" i="10"/>
  <c r="K33" i="10"/>
  <c r="K32" i="10"/>
  <c r="K31" i="10"/>
  <c r="K30" i="10"/>
  <c r="K29" i="10"/>
  <c r="K28" i="10"/>
  <c r="K27" i="10"/>
  <c r="K26" i="10"/>
  <c r="K25" i="10"/>
  <c r="K24" i="10"/>
  <c r="K23" i="10"/>
  <c r="K22" i="10"/>
  <c r="N21" i="10"/>
  <c r="K21" i="10"/>
  <c r="K20" i="10"/>
  <c r="K19" i="10"/>
  <c r="K18" i="10"/>
  <c r="K17" i="10"/>
  <c r="Q13" i="10"/>
  <c r="C13" i="10"/>
  <c r="B13" i="10"/>
  <c r="Q12" i="10"/>
  <c r="C12" i="10"/>
  <c r="B12" i="10"/>
  <c r="O12" i="10" s="1"/>
  <c r="Q11" i="10"/>
  <c r="C11" i="10"/>
  <c r="B11" i="10"/>
  <c r="O11" i="10" s="1"/>
  <c r="Q10" i="10"/>
  <c r="C10" i="10"/>
  <c r="B10" i="10"/>
  <c r="Q9" i="10"/>
  <c r="B9" i="10"/>
  <c r="O9" i="10" s="1"/>
  <c r="Q8" i="10"/>
  <c r="C8" i="10"/>
  <c r="B8" i="10"/>
  <c r="O8" i="10" s="1"/>
  <c r="Q7" i="10"/>
  <c r="C7" i="10"/>
  <c r="B7" i="10"/>
  <c r="O7" i="10" s="1"/>
  <c r="Q6" i="10"/>
  <c r="C6" i="10"/>
  <c r="B6" i="10"/>
  <c r="Q5" i="10"/>
  <c r="C5" i="10"/>
  <c r="B5" i="10"/>
  <c r="O5" i="10" s="1"/>
  <c r="Q4" i="10"/>
  <c r="C4" i="10"/>
  <c r="O4" i="10" s="1"/>
  <c r="K46" i="7"/>
  <c r="K45" i="7"/>
  <c r="K44" i="7"/>
  <c r="K43" i="7"/>
  <c r="K42" i="7"/>
  <c r="K41" i="7"/>
  <c r="K40" i="7"/>
  <c r="K39" i="7"/>
  <c r="K38" i="7"/>
  <c r="K37" i="7"/>
  <c r="K36" i="7"/>
  <c r="K35" i="7"/>
  <c r="K34" i="7"/>
  <c r="K33" i="7"/>
  <c r="K32" i="7"/>
  <c r="K31" i="7"/>
  <c r="K30" i="7"/>
  <c r="K29" i="7"/>
  <c r="K28" i="7"/>
  <c r="K27" i="7"/>
  <c r="K26" i="7"/>
  <c r="K25" i="7"/>
  <c r="K24" i="7"/>
  <c r="K23" i="7"/>
  <c r="K22" i="7"/>
  <c r="N21" i="7"/>
  <c r="K21" i="7"/>
  <c r="K20" i="7"/>
  <c r="K19" i="7"/>
  <c r="K18" i="7"/>
  <c r="K17" i="7"/>
  <c r="N21" i="9"/>
  <c r="Q13" i="7"/>
  <c r="C13" i="7"/>
  <c r="B13" i="7"/>
  <c r="Q12" i="7"/>
  <c r="C12" i="7"/>
  <c r="B12" i="7"/>
  <c r="O12" i="7" s="1"/>
  <c r="Q11" i="7"/>
  <c r="C11" i="7"/>
  <c r="B11" i="7"/>
  <c r="O11" i="7" s="1"/>
  <c r="Q10" i="7"/>
  <c r="C10" i="7"/>
  <c r="B10" i="7"/>
  <c r="Q9" i="7"/>
  <c r="C9" i="7"/>
  <c r="B9" i="7"/>
  <c r="Q8" i="7"/>
  <c r="C8" i="7"/>
  <c r="B8" i="7"/>
  <c r="O8" i="7" s="1"/>
  <c r="Q7" i="7"/>
  <c r="C7" i="7"/>
  <c r="B7" i="7"/>
  <c r="O7" i="7" s="1"/>
  <c r="Q6" i="7"/>
  <c r="C6" i="7"/>
  <c r="B6" i="7"/>
  <c r="Q5" i="7"/>
  <c r="C5" i="7"/>
  <c r="B5" i="7"/>
  <c r="Q4" i="7"/>
  <c r="C4" i="7"/>
  <c r="B4" i="7"/>
  <c r="O4" i="7" s="1"/>
  <c r="K46" i="6"/>
  <c r="K45" i="6"/>
  <c r="K44" i="6"/>
  <c r="K43" i="6"/>
  <c r="K42" i="6"/>
  <c r="K41" i="6"/>
  <c r="K40" i="6"/>
  <c r="K39" i="6"/>
  <c r="K38" i="6"/>
  <c r="K37" i="6"/>
  <c r="K36" i="6"/>
  <c r="K35" i="6"/>
  <c r="K34" i="6"/>
  <c r="K33" i="6"/>
  <c r="K32" i="6"/>
  <c r="K31" i="6"/>
  <c r="K30" i="6"/>
  <c r="K29" i="6"/>
  <c r="K28" i="6"/>
  <c r="K27" i="6"/>
  <c r="K26" i="6"/>
  <c r="K25" i="6"/>
  <c r="K24" i="6"/>
  <c r="K23" i="6"/>
  <c r="K22" i="6"/>
  <c r="N21" i="6"/>
  <c r="K21" i="6"/>
  <c r="K20" i="6"/>
  <c r="K19" i="6"/>
  <c r="K18" i="6"/>
  <c r="K17" i="6"/>
  <c r="N20" i="9"/>
  <c r="Q13" i="6"/>
  <c r="C13" i="6"/>
  <c r="B13" i="6"/>
  <c r="O13" i="6" s="1"/>
  <c r="Q12" i="6"/>
  <c r="C12" i="6"/>
  <c r="B12" i="6"/>
  <c r="Q11" i="6"/>
  <c r="C11" i="6"/>
  <c r="B11" i="6"/>
  <c r="Q10" i="6"/>
  <c r="C10" i="6"/>
  <c r="B10" i="6"/>
  <c r="O10" i="6" s="1"/>
  <c r="Q9" i="6"/>
  <c r="C9" i="6"/>
  <c r="B9" i="6"/>
  <c r="O9" i="6" s="1"/>
  <c r="Q8" i="6"/>
  <c r="C8" i="6"/>
  <c r="B8" i="6"/>
  <c r="Q7" i="6"/>
  <c r="C7" i="6"/>
  <c r="B7" i="6"/>
  <c r="Q6" i="6"/>
  <c r="C6" i="6"/>
  <c r="B6" i="6"/>
  <c r="O6" i="6" s="1"/>
  <c r="Q5" i="6"/>
  <c r="C5" i="6"/>
  <c r="B5" i="6"/>
  <c r="O5" i="6" s="1"/>
  <c r="Q4" i="6"/>
  <c r="C4" i="6"/>
  <c r="B4" i="6"/>
  <c r="K46" i="5"/>
  <c r="K45" i="5"/>
  <c r="K44" i="5"/>
  <c r="K43" i="5"/>
  <c r="K42" i="5"/>
  <c r="K41" i="5"/>
  <c r="K40" i="5"/>
  <c r="K39" i="5"/>
  <c r="K38" i="5"/>
  <c r="K37" i="5"/>
  <c r="K36" i="5"/>
  <c r="K35" i="5"/>
  <c r="K34" i="5"/>
  <c r="K33" i="5"/>
  <c r="K32" i="5"/>
  <c r="K31" i="5"/>
  <c r="K30" i="5"/>
  <c r="K29" i="5"/>
  <c r="K28" i="5"/>
  <c r="K27" i="5"/>
  <c r="K26" i="5"/>
  <c r="K25" i="5"/>
  <c r="K24" i="5"/>
  <c r="K23" i="5"/>
  <c r="K22" i="5"/>
  <c r="N21" i="5"/>
  <c r="K21" i="5"/>
  <c r="K20" i="5"/>
  <c r="K19" i="5"/>
  <c r="K18" i="5"/>
  <c r="K17" i="5"/>
  <c r="N19" i="9"/>
  <c r="Q13" i="5"/>
  <c r="C13" i="5"/>
  <c r="B13" i="5"/>
  <c r="Q12" i="5"/>
  <c r="C12" i="5"/>
  <c r="B12" i="5"/>
  <c r="O12" i="5" s="1"/>
  <c r="Q11" i="5"/>
  <c r="C11" i="5"/>
  <c r="B11" i="5"/>
  <c r="O11" i="5" s="1"/>
  <c r="Q10" i="5"/>
  <c r="C10" i="5"/>
  <c r="B10" i="5"/>
  <c r="Q9" i="5"/>
  <c r="C9" i="5"/>
  <c r="B9" i="5"/>
  <c r="Q8" i="5"/>
  <c r="C8" i="5"/>
  <c r="B8" i="5"/>
  <c r="O8" i="5" s="1"/>
  <c r="Q7" i="5"/>
  <c r="C7" i="5"/>
  <c r="B7" i="5"/>
  <c r="O7" i="5" s="1"/>
  <c r="Q6" i="5"/>
  <c r="C6" i="5"/>
  <c r="B6" i="5"/>
  <c r="Q5" i="5"/>
  <c r="C5" i="5"/>
  <c r="B5" i="5"/>
  <c r="Q4" i="5"/>
  <c r="C4" i="5"/>
  <c r="B4" i="5"/>
  <c r="O4" i="5" s="1"/>
  <c r="K46" i="4"/>
  <c r="K45" i="4"/>
  <c r="K44" i="4"/>
  <c r="K43" i="4"/>
  <c r="K42" i="4"/>
  <c r="K41" i="4"/>
  <c r="K40" i="4"/>
  <c r="K39" i="4"/>
  <c r="K38" i="4"/>
  <c r="K37" i="4"/>
  <c r="K36" i="4"/>
  <c r="K35" i="4"/>
  <c r="K34" i="4"/>
  <c r="K33" i="4"/>
  <c r="K32" i="4"/>
  <c r="K31" i="4"/>
  <c r="K30" i="4"/>
  <c r="K29" i="4"/>
  <c r="K28" i="4"/>
  <c r="K27" i="4"/>
  <c r="K26" i="4"/>
  <c r="K25" i="4"/>
  <c r="K24" i="4"/>
  <c r="K23" i="4"/>
  <c r="K22" i="4"/>
  <c r="N21" i="4"/>
  <c r="K21" i="4"/>
  <c r="K20" i="4"/>
  <c r="K19" i="4"/>
  <c r="K18" i="4"/>
  <c r="K17" i="4"/>
  <c r="N18" i="9"/>
  <c r="Q13" i="4"/>
  <c r="C13" i="4"/>
  <c r="B13" i="4"/>
  <c r="Q12" i="4"/>
  <c r="C12" i="4"/>
  <c r="B12" i="4"/>
  <c r="Q11" i="4"/>
  <c r="C11" i="4"/>
  <c r="B11" i="4"/>
  <c r="Q10" i="4"/>
  <c r="C10" i="4"/>
  <c r="B10" i="4"/>
  <c r="Q9" i="4"/>
  <c r="C9" i="4"/>
  <c r="B9" i="4"/>
  <c r="Q8" i="4"/>
  <c r="C8" i="4"/>
  <c r="B8" i="4"/>
  <c r="Q7" i="4"/>
  <c r="C7" i="4"/>
  <c r="B7" i="4"/>
  <c r="Q6" i="4"/>
  <c r="C6" i="4"/>
  <c r="B6" i="4"/>
  <c r="O6" i="4" s="1"/>
  <c r="Q5" i="4"/>
  <c r="C5" i="4"/>
  <c r="B5" i="4"/>
  <c r="Q4" i="4"/>
  <c r="C4" i="4"/>
  <c r="B4" i="4"/>
  <c r="A23" i="2"/>
  <c r="O6" i="5" l="1"/>
  <c r="O10" i="5"/>
  <c r="O4" i="6"/>
  <c r="O8" i="6"/>
  <c r="O12" i="6"/>
  <c r="O6" i="7"/>
  <c r="O10" i="7"/>
  <c r="O10" i="10"/>
  <c r="O5" i="5"/>
  <c r="O9" i="5"/>
  <c r="O13" i="5"/>
  <c r="O7" i="6"/>
  <c r="O11" i="6"/>
  <c r="O5" i="7"/>
  <c r="O9" i="7"/>
  <c r="O13" i="7"/>
  <c r="O6" i="10"/>
  <c r="O13" i="10"/>
  <c r="O11" i="4"/>
  <c r="O12" i="4"/>
  <c r="O7" i="4"/>
  <c r="O9" i="4"/>
  <c r="O8" i="4"/>
  <c r="O13" i="4"/>
  <c r="O4" i="4"/>
  <c r="O5" i="4"/>
  <c r="O10" i="4"/>
  <c r="N14" i="9"/>
  <c r="C14" i="5"/>
  <c r="C14" i="6"/>
  <c r="C14" i="7"/>
  <c r="C14" i="10"/>
  <c r="O14" i="10" s="1"/>
  <c r="C14" i="4"/>
  <c r="B14" i="10"/>
  <c r="B14" i="7"/>
  <c r="B14" i="6"/>
  <c r="O14" i="6" s="1"/>
  <c r="B14" i="5"/>
  <c r="B14" i="4"/>
  <c r="O14" i="4" s="1"/>
  <c r="J14" i="3"/>
  <c r="K14" i="3"/>
  <c r="L14" i="3"/>
  <c r="O14" i="7" l="1"/>
  <c r="O21" i="9" s="1"/>
  <c r="O14" i="5"/>
  <c r="O19" i="9" s="1"/>
  <c r="O22" i="9"/>
  <c r="O18" i="9"/>
  <c r="O20" i="9"/>
  <c r="B23" i="2"/>
  <c r="C18" i="9" l="1"/>
  <c r="D18" i="9"/>
  <c r="E18" i="9"/>
  <c r="F18" i="9"/>
  <c r="G18" i="9"/>
  <c r="H18" i="9"/>
  <c r="I18" i="9"/>
  <c r="J18" i="9"/>
  <c r="K18" i="9"/>
  <c r="L18" i="9"/>
  <c r="M18" i="9"/>
  <c r="C19" i="9"/>
  <c r="D19" i="9"/>
  <c r="E19" i="9"/>
  <c r="F19" i="9"/>
  <c r="G19" i="9"/>
  <c r="H19" i="9"/>
  <c r="I19" i="9"/>
  <c r="J19" i="9"/>
  <c r="K19" i="9"/>
  <c r="L19" i="9"/>
  <c r="M19" i="9"/>
  <c r="D20" i="9"/>
  <c r="E20" i="9"/>
  <c r="F20" i="9"/>
  <c r="G20" i="9"/>
  <c r="H20" i="9"/>
  <c r="I20" i="9"/>
  <c r="J20" i="9"/>
  <c r="K20" i="9"/>
  <c r="L20" i="9"/>
  <c r="M20" i="9"/>
  <c r="C21" i="9"/>
  <c r="D21" i="9"/>
  <c r="E21" i="9"/>
  <c r="F21" i="9"/>
  <c r="G21" i="9"/>
  <c r="H21" i="9"/>
  <c r="I21" i="9"/>
  <c r="J21" i="9"/>
  <c r="K21" i="9"/>
  <c r="L21" i="9"/>
  <c r="M21" i="9"/>
  <c r="C22" i="9"/>
  <c r="D22" i="9"/>
  <c r="E22" i="9"/>
  <c r="F22" i="9"/>
  <c r="G22" i="9"/>
  <c r="H22" i="9"/>
  <c r="I22" i="9"/>
  <c r="J22" i="9"/>
  <c r="K22" i="9"/>
  <c r="L22" i="9"/>
  <c r="M22" i="9"/>
  <c r="B22" i="9"/>
  <c r="B21" i="9"/>
  <c r="B19" i="9"/>
  <c r="B18" i="9"/>
  <c r="J17" i="9"/>
  <c r="K17" i="9"/>
  <c r="L17" i="9"/>
  <c r="D4" i="9"/>
  <c r="E4" i="9"/>
  <c r="F4" i="9"/>
  <c r="G4" i="9"/>
  <c r="H4" i="9"/>
  <c r="I4" i="9"/>
  <c r="J4" i="9"/>
  <c r="K4" i="9"/>
  <c r="L4" i="9"/>
  <c r="D5" i="9"/>
  <c r="E5" i="9"/>
  <c r="F5" i="9"/>
  <c r="G5" i="9"/>
  <c r="H5" i="9"/>
  <c r="I5" i="9"/>
  <c r="J5" i="9"/>
  <c r="K5" i="9"/>
  <c r="L5" i="9"/>
  <c r="D6" i="9"/>
  <c r="E6" i="9"/>
  <c r="F6" i="9"/>
  <c r="G6" i="9"/>
  <c r="H6" i="9"/>
  <c r="I6" i="9"/>
  <c r="J6" i="9"/>
  <c r="K6" i="9"/>
  <c r="L6" i="9"/>
  <c r="D7" i="9"/>
  <c r="E7" i="9"/>
  <c r="F7" i="9"/>
  <c r="G7" i="9"/>
  <c r="H7" i="9"/>
  <c r="I7" i="9"/>
  <c r="J7" i="9"/>
  <c r="K7" i="9"/>
  <c r="L7" i="9"/>
  <c r="D8" i="9"/>
  <c r="E8" i="9"/>
  <c r="F8" i="9"/>
  <c r="G8" i="9"/>
  <c r="H8" i="9"/>
  <c r="I8" i="9"/>
  <c r="J8" i="9"/>
  <c r="K8" i="9"/>
  <c r="L8" i="9"/>
  <c r="D9" i="9"/>
  <c r="E9" i="9"/>
  <c r="F9" i="9"/>
  <c r="G9" i="9"/>
  <c r="H9" i="9"/>
  <c r="I9" i="9"/>
  <c r="J9" i="9"/>
  <c r="K9" i="9"/>
  <c r="L9" i="9"/>
  <c r="D10" i="9"/>
  <c r="E10" i="9"/>
  <c r="F10" i="9"/>
  <c r="G10" i="9"/>
  <c r="H10" i="9"/>
  <c r="I10" i="9"/>
  <c r="J10" i="9"/>
  <c r="K10" i="9"/>
  <c r="L10" i="9"/>
  <c r="D11" i="9"/>
  <c r="E11" i="9"/>
  <c r="F11" i="9"/>
  <c r="G11" i="9"/>
  <c r="H11" i="9"/>
  <c r="I11" i="9"/>
  <c r="J11" i="9"/>
  <c r="K11" i="9"/>
  <c r="L11" i="9"/>
  <c r="D12" i="9"/>
  <c r="E12" i="9"/>
  <c r="F12" i="9"/>
  <c r="G12" i="9"/>
  <c r="H12" i="9"/>
  <c r="I12" i="9"/>
  <c r="J12" i="9"/>
  <c r="K12" i="9"/>
  <c r="L12" i="9"/>
  <c r="D13" i="9"/>
  <c r="E13" i="9"/>
  <c r="F13" i="9"/>
  <c r="G13" i="9"/>
  <c r="H13" i="9"/>
  <c r="I13" i="9"/>
  <c r="J13" i="9"/>
  <c r="K13" i="9"/>
  <c r="L13" i="9"/>
  <c r="P13" i="9"/>
  <c r="P12" i="9"/>
  <c r="P11" i="9"/>
  <c r="P10" i="9"/>
  <c r="P9" i="9"/>
  <c r="P8" i="9"/>
  <c r="P7" i="9"/>
  <c r="P6" i="9"/>
  <c r="P5" i="9"/>
  <c r="P4" i="9"/>
  <c r="N14" i="3"/>
  <c r="N17" i="9" s="1"/>
  <c r="N23" i="9" s="1"/>
  <c r="M23" i="9" l="1"/>
  <c r="C20" i="9"/>
  <c r="L14" i="9"/>
  <c r="M14" i="9"/>
  <c r="H14" i="9"/>
  <c r="K14" i="9"/>
  <c r="J14" i="9"/>
  <c r="K23" i="9"/>
  <c r="I14" i="9"/>
  <c r="D14" i="9"/>
  <c r="G14" i="9"/>
  <c r="L23" i="9"/>
  <c r="E14" i="9"/>
  <c r="F14" i="9"/>
  <c r="B25" i="8"/>
  <c r="B16" i="8"/>
  <c r="B11" i="8"/>
  <c r="B20" i="9" l="1"/>
  <c r="Q7" i="3"/>
  <c r="Q8" i="3"/>
  <c r="Q9" i="3"/>
  <c r="Q10" i="3"/>
  <c r="Q11" i="3"/>
  <c r="Q12" i="3"/>
  <c r="Q13" i="3"/>
  <c r="Q6" i="3"/>
  <c r="Q5" i="3"/>
  <c r="Q4" i="3"/>
  <c r="A27" i="2" l="1"/>
  <c r="A20" i="8"/>
  <c r="A21" i="8"/>
  <c r="A22" i="8"/>
  <c r="A23" i="8"/>
  <c r="A24" i="8"/>
  <c r="A19" i="8"/>
  <c r="F14" i="3"/>
  <c r="F17" i="9" s="1"/>
  <c r="D1" i="10"/>
  <c r="D1" i="7"/>
  <c r="D1" i="6"/>
  <c r="D1" i="5"/>
  <c r="D1" i="4"/>
  <c r="A18" i="9"/>
  <c r="A19" i="9"/>
  <c r="A20" i="9"/>
  <c r="A21" i="9"/>
  <c r="A22" i="9"/>
  <c r="A17" i="9"/>
  <c r="D1" i="3"/>
  <c r="N21" i="3"/>
  <c r="B27" i="2" l="1"/>
  <c r="F23" i="9"/>
  <c r="J23" i="9" l="1"/>
  <c r="D14" i="3"/>
  <c r="E14" i="3"/>
  <c r="G17" i="9"/>
  <c r="H14" i="3"/>
  <c r="I14" i="3"/>
  <c r="B13" i="3"/>
  <c r="B12" i="3"/>
  <c r="B11" i="3"/>
  <c r="B10" i="3"/>
  <c r="B9" i="3"/>
  <c r="B8" i="3"/>
  <c r="B7" i="3"/>
  <c r="B6" i="3"/>
  <c r="B5" i="3"/>
  <c r="K18" i="3"/>
  <c r="K19" i="3"/>
  <c r="K20" i="3"/>
  <c r="K21" i="3"/>
  <c r="K22" i="3"/>
  <c r="K24" i="3"/>
  <c r="K25" i="3"/>
  <c r="K26" i="3"/>
  <c r="K27" i="3"/>
  <c r="K28" i="3"/>
  <c r="K29" i="3"/>
  <c r="K30" i="3"/>
  <c r="K31" i="3"/>
  <c r="K32" i="3"/>
  <c r="K34" i="3"/>
  <c r="K36" i="3"/>
  <c r="K38" i="3"/>
  <c r="K40" i="3"/>
  <c r="K41" i="3"/>
  <c r="K42" i="3"/>
  <c r="K44" i="3"/>
  <c r="K45" i="3"/>
  <c r="K46" i="3"/>
  <c r="K17" i="3"/>
  <c r="B4" i="9" s="1"/>
  <c r="K23" i="3"/>
  <c r="K39" i="3"/>
  <c r="K33" i="3"/>
  <c r="K35" i="3"/>
  <c r="K37" i="3"/>
  <c r="K43" i="3"/>
  <c r="B5" i="9" l="1"/>
  <c r="B14" i="3"/>
  <c r="B13" i="9"/>
  <c r="B12" i="9"/>
  <c r="B7" i="9"/>
  <c r="B9" i="9"/>
  <c r="B8" i="9"/>
  <c r="B10" i="9"/>
  <c r="B6" i="9"/>
  <c r="B11" i="9"/>
  <c r="H17" i="9"/>
  <c r="H23" i="9" s="1"/>
  <c r="I17" i="9"/>
  <c r="I23" i="9" s="1"/>
  <c r="D17" i="9"/>
  <c r="D23" i="9" s="1"/>
  <c r="E17" i="9"/>
  <c r="E23" i="9" s="1"/>
  <c r="G23" i="9"/>
  <c r="C6" i="3"/>
  <c r="O6" i="3" s="1"/>
  <c r="C7" i="3"/>
  <c r="O7" i="3" s="1"/>
  <c r="C8" i="3"/>
  <c r="O8" i="3" s="1"/>
  <c r="C9" i="3"/>
  <c r="O9" i="3" s="1"/>
  <c r="C10" i="3"/>
  <c r="O10" i="3" s="1"/>
  <c r="C11" i="3"/>
  <c r="O11" i="3" s="1"/>
  <c r="C12" i="3"/>
  <c r="O12" i="3" s="1"/>
  <c r="C5" i="3"/>
  <c r="O5" i="3" s="1"/>
  <c r="C13" i="3"/>
  <c r="O13" i="3" s="1"/>
  <c r="C4" i="3"/>
  <c r="O4" i="3" s="1"/>
  <c r="C4" i="9" l="1"/>
  <c r="O4" i="9" s="1"/>
  <c r="C6" i="9"/>
  <c r="O6" i="9" s="1"/>
  <c r="C5" i="9"/>
  <c r="O5" i="9" s="1"/>
  <c r="B17" i="9"/>
  <c r="B23" i="9" s="1"/>
  <c r="C12" i="9"/>
  <c r="O12" i="9" s="1"/>
  <c r="C11" i="9"/>
  <c r="O11" i="9" s="1"/>
  <c r="C10" i="9"/>
  <c r="O10" i="9" s="1"/>
  <c r="C9" i="9"/>
  <c r="O9" i="9" s="1"/>
  <c r="C13" i="9"/>
  <c r="O13" i="9" s="1"/>
  <c r="C8" i="9"/>
  <c r="O8" i="9" s="1"/>
  <c r="C7" i="9"/>
  <c r="O7" i="9" s="1"/>
  <c r="B14" i="9"/>
  <c r="C14" i="3"/>
  <c r="C17" i="9" s="1"/>
  <c r="O14" i="3" l="1"/>
  <c r="O17" i="9" s="1"/>
  <c r="O23" i="9" s="1"/>
  <c r="C14" i="9"/>
  <c r="O14" i="9" s="1"/>
  <c r="B13" i="2" l="1"/>
  <c r="B15" i="2" s="1"/>
  <c r="B18" i="2" s="1"/>
  <c r="B3" i="8"/>
  <c r="C19" i="8" s="1"/>
  <c r="C14" i="8"/>
  <c r="C15" i="8"/>
  <c r="C23" i="9"/>
  <c r="C24" i="8" l="1"/>
  <c r="C23" i="8"/>
  <c r="C22" i="8"/>
  <c r="C21" i="8"/>
  <c r="C20" i="8"/>
  <c r="C10" i="8"/>
  <c r="G22" i="8"/>
  <c r="B1" i="11"/>
  <c r="B2" i="11" s="1"/>
  <c r="C9" i="8"/>
  <c r="C25" i="8"/>
  <c r="C11" i="8"/>
  <c r="C16" i="8"/>
  <c r="E1" i="11" l="1"/>
  <c r="E6" i="8" s="1"/>
  <c r="B6" i="8"/>
  <c r="C6" i="8" l="1"/>
  <c r="B27" i="8"/>
  <c r="C27" i="8" l="1"/>
  <c r="B29" i="8"/>
</calcChain>
</file>

<file path=xl/sharedStrings.xml><?xml version="1.0" encoding="utf-8"?>
<sst xmlns="http://schemas.openxmlformats.org/spreadsheetml/2006/main" count="284" uniqueCount="107">
  <si>
    <t>Het project is gericht op de volgende activiteit:</t>
  </si>
  <si>
    <t>Titel van het project:</t>
  </si>
  <si>
    <t>WP1</t>
  </si>
  <si>
    <t>WP2</t>
  </si>
  <si>
    <t>WP3</t>
  </si>
  <si>
    <t>WP4</t>
  </si>
  <si>
    <t>WP5</t>
  </si>
  <si>
    <t>WP6</t>
  </si>
  <si>
    <t>WP7</t>
  </si>
  <si>
    <t>WP8</t>
  </si>
  <si>
    <t>WP9</t>
  </si>
  <si>
    <t>WP10</t>
  </si>
  <si>
    <t>KOSTENBEGROTING PENVOERDER</t>
  </si>
  <si>
    <t xml:space="preserve"> </t>
  </si>
  <si>
    <t>Werkpakket</t>
  </si>
  <si>
    <t>Loonkosten</t>
  </si>
  <si>
    <t>TOTAAL KOSTEN</t>
  </si>
  <si>
    <t>TOTAAL</t>
  </si>
  <si>
    <t>Korte toelichting op de uit te voeren werkzaamheden</t>
  </si>
  <si>
    <t>Aantal uren</t>
  </si>
  <si>
    <t>Totaal kosten arbeid</t>
  </si>
  <si>
    <t>Uurtarief voor personeel in loondienst</t>
  </si>
  <si>
    <t>Totale projectkosten</t>
  </si>
  <si>
    <t>Eigen bijdrage projectpartners</t>
  </si>
  <si>
    <t>Totaal financiering</t>
  </si>
  <si>
    <t>Uitgavenplanning</t>
  </si>
  <si>
    <t>Invulinstructie</t>
  </si>
  <si>
    <t>Binnen dit project wordt samengewerkt met de volgende partijen:</t>
  </si>
  <si>
    <t>Penvoerder</t>
  </si>
  <si>
    <t>Projectpartner 2</t>
  </si>
  <si>
    <t>Projectpartner 3</t>
  </si>
  <si>
    <t>Projectpartner 4</t>
  </si>
  <si>
    <t>Projectpartner 5</t>
  </si>
  <si>
    <t>Algemeen</t>
  </si>
  <si>
    <t>Financieringsplan</t>
  </si>
  <si>
    <t>Begroting totaal</t>
  </si>
  <si>
    <t>Brutojaarloon</t>
  </si>
  <si>
    <t>Aantal uur per week werkzaam volgens contract</t>
  </si>
  <si>
    <t>Uurtarief</t>
  </si>
  <si>
    <r>
      <t xml:space="preserve">Opbrengsten gedurende de projectperiode </t>
    </r>
    <r>
      <rPr>
        <sz val="10"/>
        <color rgb="FFFF0000"/>
        <rFont val="Calibri"/>
        <family val="2"/>
        <scheme val="minor"/>
      </rPr>
      <t>(negatief in te vullen)</t>
    </r>
  </si>
  <si>
    <t>Projectpartner 6</t>
  </si>
  <si>
    <t>Begroting
penvoerder en pp2, pp3, pp4, pp5, pp6</t>
  </si>
  <si>
    <t>KOSTENBEGROTING TOTAAL</t>
  </si>
  <si>
    <t>Projectpartner</t>
  </si>
  <si>
    <t>niks ingevuld</t>
  </si>
  <si>
    <t>selecteer op tabblad "Algemeen" welke activiteit uw project betreft</t>
  </si>
  <si>
    <t>Omschrijving werkpakket</t>
  </si>
  <si>
    <t xml:space="preserve">Financieringsplan </t>
  </si>
  <si>
    <t>Overige subsidie</t>
  </si>
  <si>
    <t>Financiering derden</t>
  </si>
  <si>
    <t>Totaal overige subsidie</t>
  </si>
  <si>
    <t>Totaal financiering derden</t>
  </si>
  <si>
    <t>Totaal eigen bijdrage projectpartners</t>
  </si>
  <si>
    <t>KOSTENBEGROTING PROJECTPARTNER 6</t>
  </si>
  <si>
    <t>KOSTENBEGROTING PROJECTPARTNER 5</t>
  </si>
  <si>
    <t>KOSTENBEGROTING PROJECTPARTNER 4</t>
  </si>
  <si>
    <t>KOSTENBEGROTING PROJECTPARTNER 3</t>
  </si>
  <si>
    <t>KOSTENBEGROTING PROJECTPARTNER 2</t>
  </si>
  <si>
    <t>Maximaal mogelijke subsidie POP3</t>
  </si>
  <si>
    <t>Uurtarief onbetaalde arbeid</t>
  </si>
  <si>
    <t>Rekentool uurtarief personeel in loondienst</t>
  </si>
  <si>
    <t>Projectmanagement</t>
  </si>
  <si>
    <t>Voorlichting en communicatie</t>
  </si>
  <si>
    <t>Voorbereidingskosten</t>
  </si>
  <si>
    <r>
      <t xml:space="preserve">Het project bestaat uit de volgende projectonderdelen </t>
    </r>
    <r>
      <rPr>
        <sz val="10"/>
        <color theme="1"/>
        <rFont val="Calibri"/>
        <family val="2"/>
        <scheme val="minor"/>
      </rPr>
      <t>(afgekort als WP; werkpakket)</t>
    </r>
    <r>
      <rPr>
        <b/>
        <sz val="10"/>
        <color theme="1"/>
        <rFont val="Calibri"/>
        <family val="2"/>
        <scheme val="minor"/>
      </rPr>
      <t xml:space="preserve">: 
</t>
    </r>
    <r>
      <rPr>
        <i/>
        <sz val="10"/>
        <color theme="1"/>
        <rFont val="Calibri"/>
        <family val="2"/>
        <scheme val="minor"/>
      </rPr>
      <t>(LET OP: onderstaande projectonderdelen zijn standaard opgenomen. WP1 en WP2 dient u altijd in te vullen. WP3 is optioneel. U kunt vanaf WP4 projectonderdelen toevoegen die betrekking hebben op de uitvoering van het project.)</t>
    </r>
  </si>
  <si>
    <t>Kosten van adviseurs, architecten en ingenieurs</t>
  </si>
  <si>
    <t>Kosten van de (huur)koop van nieuwe machines en installaties tot maximaal de marktwaarde</t>
  </si>
  <si>
    <t>Kosten van verwerving van octrooien, licenties, auteursrechten en merken</t>
  </si>
  <si>
    <t>Kosten van verwerving of ontwikkeling van software</t>
  </si>
  <si>
    <t>Reis- en verblijfkosten</t>
  </si>
  <si>
    <t>ACTIVITEIT</t>
  </si>
  <si>
    <t>THEMA</t>
  </si>
  <si>
    <t>Wanneer u van alle partners de begroting heeft ingevuld zijn de totale projectkosten van uw project bekend. Op basis hiervan wordt automatisch het voor u geldende subsidiebedrag berekend. 
U vult vervolgens in of u voor de kosten binnen uw project nog andere subsidies ontvangt, of er derde partijen zijn die een deel van uw project financieren, en welke projectpartners welke eigen bijdrage binnen het project financieren. Het totaal van de projectfinanciering dient overeen te komen met het totaal van de projectkosten.
Als laatste vult u de uitgavenplanning in: hoeveel kosten verwacht u te gaan maken in welk kwartaal van welk jaar.</t>
  </si>
  <si>
    <r>
      <t xml:space="preserve">Dit is het laatste tabblad. Deze wordt automatisch gevuld en is een totaaltelling van alle begrotingen per projectpartner. U hoeft hier niets in te vullen. Dit overzicht is handig wanneer u uw aanvraag digitaal indient. U heeft dan deze gegevens nodig .
</t>
    </r>
    <r>
      <rPr>
        <b/>
        <sz val="9"/>
        <color rgb="FFFF0000"/>
        <rFont val="Calibri"/>
        <family val="2"/>
      </rPr>
      <t/>
    </r>
  </si>
  <si>
    <t>Subsidiepercentage</t>
  </si>
  <si>
    <t>Berekende subsidie (TSK*%)</t>
  </si>
  <si>
    <t>Maximaal mogelijke subsidie (plafond)</t>
  </si>
  <si>
    <t>Minimale subsidie (ondergrens)</t>
  </si>
  <si>
    <t>LOS</t>
  </si>
  <si>
    <t>Subsidie voor dit project</t>
  </si>
  <si>
    <t>Melding in tabblad financiering</t>
  </si>
  <si>
    <t>Concrete acties die passen binnen de LOS Oost-Groningen</t>
  </si>
  <si>
    <t>Economische impuls bij achterblijvende minder verstedelijkte regio's</t>
  </si>
  <si>
    <t>Activiteiten of ontmoetingsplaatsen die de sociale cohesie op het platteland vergroten, zeker daar waar men sterker afhankelijk is van nabuurschap</t>
  </si>
  <si>
    <t>Uitbreiden en verbeteren van de (agro)toeristische infrastructuur</t>
  </si>
  <si>
    <t>Kosten van de bouw of verbetering van onroerende goederen</t>
  </si>
  <si>
    <t>Kosten voor promotie en publiciteit</t>
  </si>
  <si>
    <r>
      <t xml:space="preserve">Inbreng in natura 
</t>
    </r>
    <r>
      <rPr>
        <sz val="10"/>
        <rFont val="Calibri"/>
        <family val="2"/>
        <scheme val="minor"/>
      </rPr>
      <t>(onbetaalde arbeid)</t>
    </r>
  </si>
  <si>
    <r>
      <t xml:space="preserve">Het project draagt bij aan het volgende thema: </t>
    </r>
    <r>
      <rPr>
        <i/>
        <sz val="10"/>
        <color theme="1"/>
        <rFont val="Calibri"/>
        <family val="2"/>
        <scheme val="minor"/>
      </rPr>
      <t>(Selecteer hier uw hoofdthema, raakvlakken met meerdere thema's zijn mogelijk; dit kunt u nader uitwerken in het projectplan)</t>
    </r>
  </si>
  <si>
    <t>kwartaal 1</t>
  </si>
  <si>
    <t>kwartaal 2</t>
  </si>
  <si>
    <t>kwartaal 3</t>
  </si>
  <si>
    <t>kwartaal 4</t>
  </si>
  <si>
    <r>
      <rPr>
        <b/>
        <sz val="10"/>
        <color theme="1"/>
        <rFont val="Calibri"/>
        <family val="2"/>
        <scheme val="minor"/>
      </rPr>
      <t xml:space="preserve">Let op: </t>
    </r>
    <r>
      <rPr>
        <sz val="10"/>
        <color theme="1"/>
        <rFont val="Calibri"/>
        <family val="2"/>
        <scheme val="minor"/>
      </rPr>
      <t>de uitvoeringsperiode van een project is maximaal 3 jaar. Er dient gestart te worden met het project binnen twee maanden na ontvangst van de verleningsbeschikking (uiterlijk 22 weken na sluiting van de indieningsperiode).</t>
    </r>
  </si>
  <si>
    <t>De gevraagde subsidie is minimaal € 50.000 en maximaal € 250.000</t>
  </si>
  <si>
    <t>De gevraagde subsidie dient minimaal € 50.000 en maximaal € 250.000 te zijn</t>
  </si>
  <si>
    <t>Concrete acties die passen binnen de LOS Kopkracht</t>
  </si>
  <si>
    <t>Tijdig anticiperen op demografische veranderingen.</t>
  </si>
  <si>
    <t>Stimuleren van circulaire economie, biobased economy en duurzame energie.</t>
  </si>
  <si>
    <t>Het uitbreiden en verbeteren van de (agro)toeristische infrastructuur.</t>
  </si>
  <si>
    <r>
      <t xml:space="preserve">Op deze tabbladen vult u per projectpartner de begroting in. 
Het is handig om te beginnen met de uren die mensen gaan maken. De kosten hiervan worden dan automatisch gevuld in het totaaloverzicht. Selecteer eerst het werkpakket, geef een korte omschrijving, en vul het aantal te maken uren en het (begrote) uurtarief in. Voor mensen in loondienst dient het geldende uurtarief ingevuld te worden (berekening conform artikel 1.9 van de Verordening POP3: Werkelijk gemaakte personeelskosten worden per uur berekend door het meest recente brutojaarloon te delen door 1.720 uur op basis van een werkweek van 40 uur, vermeerderd met een opslag van 43,5% voor de werkgeverslasten en een opslag van 15% voor de indirecte kosten. Voor de berekening van het uurtarief kunt u de rekentool gebruiken). Voor mensen niet in loondienst geldt het tarief van € 35 (conform artikel 1.11 van de Verordening POP3). Voor vrijwilligers geldt het tarief van € 22 (conform artikel 1.11 van de Verordening POP3).
Vervolgens vult u in de bovenste tabel in welke 'kosten derden' u gaat maken in welk werkpakket. Kosten derden zijn kosten waarbij u een derde partij inschakelt en daarvoor een factuur ontvangt. Enkel de genoemde kostensoorten uit de tabel zijn aangemerkt als subsidiabele kostensoorten binnen dit openstellingsbesluit. Indien u gedurende de looptijd van het project inkomsten verwacht, dient u die in de laatste kolom als een minbedrag in te vullen.
</t>
    </r>
    <r>
      <rPr>
        <b/>
        <sz val="9"/>
        <color rgb="FFFF0000"/>
        <rFont val="Calibri"/>
        <family val="2"/>
      </rPr>
      <t xml:space="preserve">LET OP: </t>
    </r>
    <r>
      <rPr>
        <sz val="9"/>
        <color rgb="FF000000"/>
        <rFont val="Calibri"/>
        <family val="2"/>
      </rPr>
      <t>de kosten die u maakt onder werkpakket 3 ('voorbereidingskosten') dient u in het digitale portaal onder die kostensoort in te voeren. U kunt dan vervolgens de keuze maken tussen de kostentypes die hiervoor beschikbaar zijn, daarna volgt een uitsplitsing in kosten derden, personeelskosten of kosten eigen arbeid.</t>
    </r>
  </si>
  <si>
    <t>De begroting die ingevuld wordt in het Uitvoeringsplatform (digitale systeem bij RVO.nl waar u uw aanvraag indient) is leidend.
Op het tabblad 'Algemeen' vult u de lichtblauwe vakken in.
- Titel van het project.
- Middels een drop-down menu (pijltje rechts) kunt u selecteren op welke activiteit uw project gericht is en aan welk thema uw project bijdraagt. Uw project kan slechts aan 1 activiteit bijdragen; indien uw project bijdraagt aan meerdere thema's dan selecteert u hier het thema waar het zwaartepunt op ligt en kunt u in het projectplan een nadere toelichting geven.
- U vult de namen in van de partijen die binnen dit project samenwerken. Dit zijn de partijen die actief een rol spelen binnen het project en hier ook zelf een financiële eigen bijdrage inbrengen. Al deze partijen hebben een samenwerkingsovereenkomst getekend.
- U geeft aan uit welke projectonderdelen (werkpakketten) uw project bestaat. Omdat projectmanagement altijd een onderdeel is van een project, en het verspreiden van de resultaten van het project een verplichting is, zijn deze twee werkpakketten reeds ingevuld.</t>
  </si>
  <si>
    <t>LEADER Kopkracht, Kop van Noord-Holland</t>
  </si>
  <si>
    <t>Begroting en financieringsplan POP3 - LEADER</t>
  </si>
  <si>
    <t>Niet verrekenbare of compensabele BTW</t>
  </si>
  <si>
    <t>Materiaalkosten</t>
  </si>
  <si>
    <t>Kosten van haalbaarheids-studies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</si>
</sst>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quot;€&quot;\ * #,##0.00_ ;_ &quot;€&quot;\ * \-#,##0.00_ ;_ &quot;€&quot;\ * &quot;-&quot;??_ ;_ @_ "/>
    <numFmt numFmtId="164" formatCode="&quot;€&quot;\ #,##0.00"/>
  </numFmts>
  <fonts count="23" x14ac:knownFonts="1">
    <font>
      <sz val="9"/>
      <color theme="1"/>
      <name val="Verdana"/>
      <family val="2"/>
    </font>
    <font>
      <sz val="9"/>
      <color theme="1"/>
      <name val="verdana"/>
      <family val="2"/>
    </font>
    <font>
      <sz val="10"/>
      <color theme="1"/>
      <name val="Arial"/>
      <family val="2"/>
    </font>
    <font>
      <sz val="9"/>
      <color theme="1"/>
      <name val="Calibri"/>
      <family val="2"/>
      <scheme val="minor"/>
    </font>
    <font>
      <b/>
      <sz val="14"/>
      <color theme="1"/>
      <name val="Calibri"/>
      <family val="2"/>
      <scheme val="minor"/>
    </font>
    <font>
      <b/>
      <sz val="9"/>
      <color theme="1"/>
      <name val="Calibri"/>
      <family val="2"/>
      <scheme val="minor"/>
    </font>
    <font>
      <sz val="9"/>
      <color rgb="FFFF0000"/>
      <name val="Calibri"/>
      <family val="2"/>
      <scheme val="minor"/>
    </font>
    <font>
      <b/>
      <sz val="10"/>
      <color theme="1"/>
      <name val="Calibri"/>
      <family val="2"/>
      <scheme val="minor"/>
    </font>
    <font>
      <sz val="10"/>
      <color theme="1"/>
      <name val="Calibri"/>
      <family val="2"/>
      <scheme val="minor"/>
    </font>
    <font>
      <b/>
      <sz val="12"/>
      <color rgb="FF0070C0"/>
      <name val="Calibri"/>
      <family val="2"/>
      <scheme val="minor"/>
    </font>
    <font>
      <b/>
      <sz val="10"/>
      <color rgb="FFFF0000"/>
      <name val="Calibri"/>
      <family val="2"/>
      <scheme val="minor"/>
    </font>
    <font>
      <b/>
      <sz val="14"/>
      <color rgb="FFFF0000"/>
      <name val="Calibri"/>
      <family val="2"/>
      <scheme val="minor"/>
    </font>
    <font>
      <sz val="10"/>
      <color rgb="FFFF0000"/>
      <name val="Calibri"/>
      <family val="2"/>
      <scheme val="minor"/>
    </font>
    <font>
      <b/>
      <sz val="12"/>
      <color theme="1"/>
      <name val="Calibri"/>
      <family val="2"/>
      <scheme val="minor"/>
    </font>
    <font>
      <b/>
      <sz val="10"/>
      <color rgb="FF0070C0"/>
      <name val="Calibri"/>
      <family val="2"/>
      <scheme val="minor"/>
    </font>
    <font>
      <b/>
      <sz val="10"/>
      <color rgb="FF00B050"/>
      <name val="Calibri"/>
      <family val="2"/>
      <scheme val="minor"/>
    </font>
    <font>
      <b/>
      <sz val="10"/>
      <color rgb="FFFFFF00"/>
      <name val="Calibri"/>
      <family val="2"/>
      <scheme val="minor"/>
    </font>
    <font>
      <i/>
      <sz val="10"/>
      <color theme="1"/>
      <name val="Calibri"/>
      <family val="2"/>
      <scheme val="minor"/>
    </font>
    <font>
      <sz val="9"/>
      <color rgb="FF000000"/>
      <name val="Calibri"/>
      <family val="2"/>
    </font>
    <font>
      <b/>
      <sz val="9"/>
      <color rgb="FFFF0000"/>
      <name val="Calibri"/>
      <family val="2"/>
    </font>
    <font>
      <b/>
      <sz val="10"/>
      <name val="Calibri"/>
      <family val="2"/>
      <scheme val="minor"/>
    </font>
    <font>
      <sz val="10"/>
      <name val="Calibri"/>
      <family val="2"/>
      <scheme val="minor"/>
    </font>
    <font>
      <sz val="11"/>
      <color rgb="FF9C0006"/>
      <name val="Calibri"/>
      <family val="2"/>
      <scheme val="minor"/>
    </font>
  </fonts>
  <fills count="20">
    <fill>
      <patternFill patternType="none"/>
    </fill>
    <fill>
      <patternFill patternType="gray125"/>
    </fill>
    <fill>
      <patternFill patternType="solid">
        <fgColor theme="4" tint="0.79998168889431442"/>
        <bgColor indexed="64"/>
      </patternFill>
    </fill>
    <fill>
      <patternFill patternType="solid">
        <fgColor theme="6" tint="0.79998168889431442"/>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4" tint="0.59999389629810485"/>
        <bgColor indexed="64"/>
      </patternFill>
    </fill>
    <fill>
      <patternFill patternType="solid">
        <fgColor theme="3" tint="0.59999389629810485"/>
        <bgColor indexed="64"/>
      </patternFill>
    </fill>
    <fill>
      <patternFill patternType="solid">
        <fgColor theme="3" tint="0.79998168889431442"/>
        <bgColor indexed="64"/>
      </patternFill>
    </fill>
    <fill>
      <patternFill patternType="solid">
        <fgColor theme="5" tint="0.59999389629810485"/>
        <bgColor indexed="64"/>
      </patternFill>
    </fill>
    <fill>
      <patternFill patternType="solid">
        <fgColor theme="6" tint="0.59999389629810485"/>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FF0000"/>
        <bgColor indexed="64"/>
      </patternFill>
    </fill>
    <fill>
      <patternFill patternType="lightUp"/>
    </fill>
    <fill>
      <patternFill patternType="solid">
        <fgColor rgb="FF92D050"/>
        <bgColor indexed="64"/>
      </patternFill>
    </fill>
    <fill>
      <patternFill patternType="solid">
        <fgColor indexed="65"/>
        <bgColor indexed="64"/>
      </patternFill>
    </fill>
    <fill>
      <patternFill patternType="solid">
        <fgColor theme="5" tint="0.79998168889431442"/>
        <bgColor indexed="64"/>
      </patternFill>
    </fill>
    <fill>
      <patternFill patternType="solid">
        <fgColor rgb="FFF2F2F2"/>
        <bgColor rgb="FF000000"/>
      </patternFill>
    </fill>
    <fill>
      <patternFill patternType="solid">
        <fgColor rgb="FFFFC7CE"/>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s>
  <cellStyleXfs count="7">
    <xf numFmtId="0" fontId="0" fillId="0" borderId="0"/>
    <xf numFmtId="44" fontId="1" fillId="0" borderId="0" applyFont="0" applyFill="0" applyBorder="0" applyAlignment="0" applyProtection="0"/>
    <xf numFmtId="9" fontId="1" fillId="0" borderId="0" applyFont="0" applyFill="0" applyBorder="0" applyAlignment="0" applyProtection="0"/>
    <xf numFmtId="0" fontId="2" fillId="0" borderId="0"/>
    <xf numFmtId="44" fontId="2" fillId="0" borderId="0" applyFont="0" applyFill="0" applyBorder="0" applyAlignment="0" applyProtection="0"/>
    <xf numFmtId="9" fontId="2" fillId="0" borderId="0" applyFont="0" applyFill="0" applyBorder="0" applyAlignment="0" applyProtection="0"/>
    <xf numFmtId="0" fontId="22" fillId="19" borderId="0" applyNumberFormat="0" applyBorder="0" applyAlignment="0" applyProtection="0"/>
  </cellStyleXfs>
  <cellXfs count="130">
    <xf numFmtId="0" fontId="0" fillId="0" borderId="0" xfId="0"/>
    <xf numFmtId="0" fontId="3" fillId="0" borderId="0" xfId="0" applyFont="1"/>
    <xf numFmtId="0" fontId="4" fillId="0" borderId="0" xfId="0" applyFont="1"/>
    <xf numFmtId="0" fontId="5" fillId="0" borderId="0" xfId="0" applyFont="1"/>
    <xf numFmtId="0" fontId="3" fillId="0" borderId="0" xfId="0" applyFont="1" applyProtection="1">
      <protection hidden="1"/>
    </xf>
    <xf numFmtId="10" fontId="3" fillId="0" borderId="0" xfId="2" applyNumberFormat="1" applyFont="1" applyProtection="1">
      <protection hidden="1"/>
    </xf>
    <xf numFmtId="0" fontId="7" fillId="0" borderId="0" xfId="0" applyFont="1"/>
    <xf numFmtId="0" fontId="7" fillId="6" borderId="5" xfId="0" applyFont="1" applyFill="1" applyBorder="1"/>
    <xf numFmtId="0" fontId="7" fillId="6" borderId="6" xfId="0" applyFont="1" applyFill="1" applyBorder="1"/>
    <xf numFmtId="0" fontId="9" fillId="0" borderId="0" xfId="0" applyFont="1"/>
    <xf numFmtId="0" fontId="8" fillId="0" borderId="0" xfId="0" applyFont="1" applyProtection="1">
      <protection hidden="1"/>
    </xf>
    <xf numFmtId="44" fontId="5" fillId="6" borderId="1" xfId="1" applyFont="1" applyFill="1" applyBorder="1" applyProtection="1">
      <protection hidden="1"/>
    </xf>
    <xf numFmtId="44" fontId="5" fillId="2" borderId="1" xfId="1" applyFont="1" applyFill="1" applyBorder="1" applyProtection="1">
      <protection hidden="1"/>
    </xf>
    <xf numFmtId="44" fontId="3" fillId="0" borderId="1" xfId="1" applyFont="1" applyFill="1" applyBorder="1" applyProtection="1">
      <protection locked="0"/>
    </xf>
    <xf numFmtId="0" fontId="3" fillId="2" borderId="1" xfId="3" applyFont="1" applyFill="1" applyBorder="1" applyAlignment="1" applyProtection="1">
      <alignment horizontal="left" vertical="top" wrapText="1" shrinkToFit="1"/>
      <protection locked="0"/>
    </xf>
    <xf numFmtId="0" fontId="3" fillId="2" borderId="1" xfId="3" applyNumberFormat="1" applyFont="1" applyFill="1" applyBorder="1" applyAlignment="1" applyProtection="1">
      <alignment wrapText="1"/>
      <protection locked="0"/>
    </xf>
    <xf numFmtId="0" fontId="7" fillId="6" borderId="1" xfId="3" applyFont="1" applyFill="1" applyBorder="1" applyAlignment="1" applyProtection="1">
      <alignment vertical="top" wrapText="1"/>
      <protection hidden="1"/>
    </xf>
    <xf numFmtId="0" fontId="5" fillId="6" borderId="1" xfId="0" applyFont="1" applyFill="1" applyBorder="1" applyProtection="1">
      <protection hidden="1"/>
    </xf>
    <xf numFmtId="44" fontId="5" fillId="6" borderId="1" xfId="0" applyNumberFormat="1" applyFont="1" applyFill="1" applyBorder="1" applyProtection="1">
      <protection hidden="1"/>
    </xf>
    <xf numFmtId="44" fontId="3" fillId="2" borderId="1" xfId="0" applyNumberFormat="1" applyFont="1" applyFill="1" applyBorder="1" applyProtection="1">
      <protection hidden="1"/>
    </xf>
    <xf numFmtId="44" fontId="3" fillId="4" borderId="1" xfId="1" applyFont="1" applyFill="1" applyBorder="1" applyAlignment="1" applyProtection="1">
      <alignment wrapText="1"/>
      <protection locked="0"/>
    </xf>
    <xf numFmtId="0" fontId="3" fillId="2" borderId="1" xfId="0" applyFont="1" applyFill="1" applyBorder="1" applyProtection="1">
      <protection hidden="1"/>
    </xf>
    <xf numFmtId="44" fontId="3" fillId="4" borderId="1" xfId="1" applyFont="1" applyFill="1" applyBorder="1" applyProtection="1">
      <protection hidden="1"/>
    </xf>
    <xf numFmtId="0" fontId="3" fillId="12" borderId="1" xfId="0" applyFont="1" applyFill="1" applyBorder="1" applyProtection="1">
      <protection hidden="1"/>
    </xf>
    <xf numFmtId="164" fontId="3" fillId="4" borderId="1" xfId="1" applyNumberFormat="1" applyFont="1" applyFill="1" applyBorder="1" applyAlignment="1" applyProtection="1">
      <alignment vertical="top"/>
      <protection locked="0"/>
    </xf>
    <xf numFmtId="164" fontId="6" fillId="4" borderId="1" xfId="0" applyNumberFormat="1" applyFont="1" applyFill="1" applyBorder="1" applyAlignment="1" applyProtection="1">
      <alignment vertical="top"/>
      <protection hidden="1"/>
    </xf>
    <xf numFmtId="0" fontId="11" fillId="0" borderId="0" xfId="0" applyFont="1" applyProtection="1">
      <protection hidden="1"/>
    </xf>
    <xf numFmtId="0" fontId="7" fillId="6" borderId="1" xfId="0" applyFont="1" applyFill="1" applyBorder="1" applyAlignment="1" applyProtection="1">
      <alignment vertical="top"/>
      <protection hidden="1"/>
    </xf>
    <xf numFmtId="0" fontId="7" fillId="6" borderId="1" xfId="0" applyFont="1" applyFill="1" applyBorder="1" applyAlignment="1" applyProtection="1">
      <alignment vertical="top" wrapText="1"/>
      <protection hidden="1"/>
    </xf>
    <xf numFmtId="44" fontId="3" fillId="0" borderId="0" xfId="0" applyNumberFormat="1" applyFont="1"/>
    <xf numFmtId="44" fontId="3" fillId="0" borderId="0" xfId="1" applyFont="1"/>
    <xf numFmtId="0" fontId="3" fillId="13" borderId="0" xfId="0" applyFont="1" applyFill="1"/>
    <xf numFmtId="0" fontId="3" fillId="0" borderId="0" xfId="0" applyNumberFormat="1" applyFont="1"/>
    <xf numFmtId="0" fontId="3" fillId="5" borderId="0" xfId="0" applyFont="1" applyFill="1"/>
    <xf numFmtId="44" fontId="3" fillId="5" borderId="0" xfId="0" applyNumberFormat="1" applyFont="1" applyFill="1"/>
    <xf numFmtId="0" fontId="3" fillId="2" borderId="1" xfId="0" applyFont="1" applyFill="1" applyBorder="1" applyAlignment="1" applyProtection="1">
      <alignment horizontal="left" vertical="top"/>
      <protection locked="0"/>
    </xf>
    <xf numFmtId="0" fontId="3" fillId="2" borderId="1" xfId="0" applyFont="1" applyFill="1" applyBorder="1" applyAlignment="1" applyProtection="1">
      <alignment horizontal="left" vertical="top" wrapText="1"/>
      <protection locked="0"/>
    </xf>
    <xf numFmtId="0" fontId="14" fillId="11" borderId="1" xfId="0" applyFont="1" applyFill="1" applyBorder="1" applyAlignment="1">
      <alignment vertical="top"/>
    </xf>
    <xf numFmtId="0" fontId="15" fillId="11" borderId="1" xfId="0" applyFont="1" applyFill="1" applyBorder="1" applyAlignment="1">
      <alignment vertical="top" wrapText="1"/>
    </xf>
    <xf numFmtId="0" fontId="16" fillId="11" borderId="1" xfId="0" applyFont="1" applyFill="1" applyBorder="1" applyAlignment="1">
      <alignment vertical="top"/>
    </xf>
    <xf numFmtId="0" fontId="7" fillId="9" borderId="0" xfId="0" applyFont="1" applyFill="1" applyProtection="1">
      <protection hidden="1"/>
    </xf>
    <xf numFmtId="44" fontId="7" fillId="0" borderId="1" xfId="1" applyFont="1" applyBorder="1" applyProtection="1">
      <protection hidden="1"/>
    </xf>
    <xf numFmtId="9" fontId="8" fillId="0" borderId="0" xfId="2" applyFont="1" applyFill="1" applyBorder="1" applyProtection="1">
      <protection hidden="1"/>
    </xf>
    <xf numFmtId="0" fontId="8" fillId="0" borderId="0" xfId="0" applyFont="1" applyFill="1" applyProtection="1">
      <protection hidden="1"/>
    </xf>
    <xf numFmtId="0" fontId="8" fillId="0" borderId="0" xfId="0" applyFont="1" applyBorder="1" applyProtection="1">
      <protection hidden="1"/>
    </xf>
    <xf numFmtId="0" fontId="8" fillId="0" borderId="0" xfId="0" applyFont="1" applyFill="1" applyBorder="1" applyProtection="1">
      <protection hidden="1"/>
    </xf>
    <xf numFmtId="0" fontId="7" fillId="7" borderId="0" xfId="0" applyFont="1" applyFill="1" applyProtection="1">
      <protection hidden="1"/>
    </xf>
    <xf numFmtId="0" fontId="8" fillId="8" borderId="0" xfId="0" applyFont="1" applyFill="1" applyProtection="1">
      <protection hidden="1"/>
    </xf>
    <xf numFmtId="0" fontId="7" fillId="10" borderId="0" xfId="0" applyFont="1" applyFill="1" applyProtection="1">
      <protection hidden="1"/>
    </xf>
    <xf numFmtId="0" fontId="3" fillId="2" borderId="5" xfId="0" applyFont="1" applyFill="1" applyBorder="1" applyAlignment="1" applyProtection="1">
      <alignment horizontal="left" vertical="top"/>
      <protection locked="0"/>
    </xf>
    <xf numFmtId="0" fontId="3" fillId="2" borderId="6" xfId="0" applyFont="1" applyFill="1" applyBorder="1" applyAlignment="1" applyProtection="1">
      <alignment horizontal="left" vertical="top"/>
      <protection locked="0"/>
    </xf>
    <xf numFmtId="0" fontId="3" fillId="2" borderId="7" xfId="0" applyFont="1" applyFill="1" applyBorder="1" applyAlignment="1" applyProtection="1">
      <alignment horizontal="left" vertical="top"/>
      <protection locked="0"/>
    </xf>
    <xf numFmtId="0" fontId="7" fillId="6" borderId="7" xfId="0" applyFont="1" applyFill="1" applyBorder="1"/>
    <xf numFmtId="0" fontId="7" fillId="6" borderId="5" xfId="0" applyFont="1" applyFill="1" applyBorder="1" applyAlignment="1">
      <alignment horizontal="right"/>
    </xf>
    <xf numFmtId="0" fontId="7" fillId="6" borderId="6" xfId="0" applyFont="1" applyFill="1" applyBorder="1" applyAlignment="1">
      <alignment horizontal="right"/>
    </xf>
    <xf numFmtId="0" fontId="7" fillId="6" borderId="7" xfId="0" applyFont="1" applyFill="1" applyBorder="1" applyAlignment="1">
      <alignment horizontal="right"/>
    </xf>
    <xf numFmtId="0" fontId="4" fillId="0" borderId="0" xfId="0" applyFont="1" applyProtection="1">
      <protection hidden="1"/>
    </xf>
    <xf numFmtId="10" fontId="8" fillId="4" borderId="1" xfId="2" applyNumberFormat="1" applyFont="1" applyFill="1" applyBorder="1" applyProtection="1">
      <protection hidden="1"/>
    </xf>
    <xf numFmtId="44" fontId="3" fillId="14" borderId="1" xfId="1" applyFont="1" applyFill="1" applyBorder="1" applyProtection="1">
      <protection hidden="1"/>
    </xf>
    <xf numFmtId="44" fontId="8" fillId="0" borderId="0" xfId="1" applyFont="1" applyBorder="1" applyAlignment="1" applyProtection="1">
      <alignment wrapText="1"/>
      <protection hidden="1"/>
    </xf>
    <xf numFmtId="0" fontId="7" fillId="0" borderId="0" xfId="0" applyFont="1" applyBorder="1" applyProtection="1">
      <protection hidden="1"/>
    </xf>
    <xf numFmtId="0" fontId="7" fillId="0" borderId="0" xfId="0" applyFont="1" applyFill="1" applyProtection="1">
      <protection hidden="1"/>
    </xf>
    <xf numFmtId="10" fontId="8" fillId="0" borderId="0" xfId="2" applyNumberFormat="1" applyFont="1" applyFill="1" applyBorder="1" applyProtection="1">
      <protection hidden="1"/>
    </xf>
    <xf numFmtId="44" fontId="8" fillId="0" borderId="8" xfId="1" applyFont="1" applyBorder="1" applyProtection="1">
      <protection locked="0"/>
    </xf>
    <xf numFmtId="10" fontId="8" fillId="4" borderId="5" xfId="2" applyNumberFormat="1" applyFont="1" applyFill="1" applyBorder="1" applyProtection="1">
      <protection hidden="1"/>
    </xf>
    <xf numFmtId="0" fontId="7" fillId="8" borderId="1" xfId="0" applyFont="1" applyFill="1" applyBorder="1" applyProtection="1">
      <protection hidden="1"/>
    </xf>
    <xf numFmtId="44" fontId="8" fillId="0" borderId="2" xfId="1" applyFont="1" applyBorder="1" applyProtection="1">
      <protection locked="0"/>
    </xf>
    <xf numFmtId="9" fontId="7" fillId="4" borderId="1" xfId="2" applyFont="1" applyFill="1" applyBorder="1" applyProtection="1">
      <protection hidden="1"/>
    </xf>
    <xf numFmtId="10" fontId="7" fillId="4" borderId="1" xfId="2" applyNumberFormat="1" applyFont="1" applyFill="1" applyBorder="1" applyProtection="1">
      <protection hidden="1"/>
    </xf>
    <xf numFmtId="44" fontId="7" fillId="0" borderId="1" xfId="1" applyFont="1" applyBorder="1" applyAlignment="1" applyProtection="1">
      <alignment wrapText="1"/>
      <protection hidden="1"/>
    </xf>
    <xf numFmtId="44" fontId="7" fillId="0" borderId="1" xfId="1" applyFont="1" applyBorder="1" applyProtection="1"/>
    <xf numFmtId="0" fontId="10" fillId="11" borderId="1" xfId="0" applyFont="1" applyFill="1" applyBorder="1" applyAlignment="1">
      <alignment vertical="top"/>
    </xf>
    <xf numFmtId="0" fontId="8" fillId="8" borderId="0" xfId="0" applyFont="1" applyFill="1" applyProtection="1">
      <protection locked="0"/>
    </xf>
    <xf numFmtId="44" fontId="8" fillId="0" borderId="8" xfId="1" applyFont="1" applyBorder="1" applyAlignment="1" applyProtection="1">
      <alignment wrapText="1"/>
      <protection locked="0"/>
    </xf>
    <xf numFmtId="44" fontId="8" fillId="0" borderId="2" xfId="1" applyFont="1" applyBorder="1" applyAlignment="1" applyProtection="1">
      <alignment wrapText="1"/>
      <protection locked="0"/>
    </xf>
    <xf numFmtId="0" fontId="3" fillId="2" borderId="5" xfId="0" applyFont="1" applyFill="1" applyBorder="1" applyAlignment="1" applyProtection="1">
      <alignment horizontal="left" vertical="top"/>
    </xf>
    <xf numFmtId="0" fontId="3" fillId="2" borderId="6" xfId="0" applyFont="1" applyFill="1" applyBorder="1" applyAlignment="1" applyProtection="1">
      <alignment horizontal="left" vertical="top"/>
    </xf>
    <xf numFmtId="0" fontId="7" fillId="0" borderId="0" xfId="0" applyFont="1" applyAlignment="1">
      <alignment wrapText="1"/>
    </xf>
    <xf numFmtId="44" fontId="3" fillId="16" borderId="1" xfId="1" applyFont="1" applyFill="1" applyBorder="1" applyProtection="1">
      <protection locked="0"/>
    </xf>
    <xf numFmtId="0" fontId="5" fillId="2" borderId="0" xfId="0" applyFont="1" applyFill="1"/>
    <xf numFmtId="0" fontId="3" fillId="2" borderId="0" xfId="0" applyFont="1" applyFill="1" applyAlignment="1">
      <alignment wrapText="1"/>
    </xf>
    <xf numFmtId="0" fontId="5" fillId="17" borderId="0" xfId="0" applyFont="1" applyFill="1"/>
    <xf numFmtId="0" fontId="3" fillId="17" borderId="0" xfId="0" applyFont="1" applyFill="1"/>
    <xf numFmtId="0" fontId="18" fillId="18" borderId="1" xfId="0" applyFont="1" applyFill="1" applyBorder="1" applyAlignment="1">
      <alignment vertical="top" wrapText="1"/>
    </xf>
    <xf numFmtId="0" fontId="18" fillId="18" borderId="1" xfId="0" applyFont="1" applyFill="1" applyBorder="1" applyAlignment="1">
      <alignment horizontal="left" vertical="top" wrapText="1"/>
    </xf>
    <xf numFmtId="0" fontId="5" fillId="0" borderId="0" xfId="0" applyFont="1" applyFill="1" applyBorder="1"/>
    <xf numFmtId="44" fontId="3" fillId="0" borderId="0" xfId="0" applyNumberFormat="1" applyFont="1" applyFill="1" applyBorder="1"/>
    <xf numFmtId="0" fontId="3" fillId="0" borderId="0" xfId="0" applyFont="1" applyFill="1" applyBorder="1"/>
    <xf numFmtId="9" fontId="3" fillId="0" borderId="0" xfId="2" applyFont="1"/>
    <xf numFmtId="0" fontId="3" fillId="2" borderId="0" xfId="0" applyFont="1" applyFill="1" applyAlignment="1"/>
    <xf numFmtId="44" fontId="3" fillId="15" borderId="0" xfId="1" applyFont="1" applyFill="1"/>
    <xf numFmtId="0" fontId="3" fillId="15" borderId="0" xfId="0" applyFont="1" applyFill="1"/>
    <xf numFmtId="44" fontId="3" fillId="4" borderId="1" xfId="1" applyFont="1" applyFill="1" applyBorder="1" applyAlignment="1" applyProtection="1">
      <alignment horizontal="right" wrapText="1"/>
      <protection locked="0"/>
    </xf>
    <xf numFmtId="44" fontId="7" fillId="0" borderId="8" xfId="1" applyFont="1" applyBorder="1" applyAlignment="1" applyProtection="1">
      <alignment wrapText="1"/>
      <protection locked="0" hidden="1"/>
    </xf>
    <xf numFmtId="0" fontId="20" fillId="6" borderId="1" xfId="0" applyFont="1" applyFill="1" applyBorder="1" applyAlignment="1" applyProtection="1">
      <alignment vertical="top" wrapText="1"/>
      <protection hidden="1"/>
    </xf>
    <xf numFmtId="0" fontId="21" fillId="6" borderId="1" xfId="0" applyFont="1" applyFill="1" applyBorder="1" applyAlignment="1" applyProtection="1">
      <alignment vertical="top" wrapText="1"/>
      <protection hidden="1"/>
    </xf>
    <xf numFmtId="0" fontId="8" fillId="12" borderId="0" xfId="0" applyFont="1" applyFill="1" applyProtection="1">
      <protection hidden="1"/>
    </xf>
    <xf numFmtId="44" fontId="8" fillId="14" borderId="1" xfId="1" applyFont="1" applyFill="1" applyBorder="1" applyProtection="1">
      <protection hidden="1"/>
    </xf>
    <xf numFmtId="44" fontId="8" fillId="0" borderId="1" xfId="1" applyFont="1" applyBorder="1" applyProtection="1">
      <protection locked="0"/>
    </xf>
    <xf numFmtId="44" fontId="7" fillId="4" borderId="1" xfId="1" applyFont="1" applyFill="1" applyBorder="1" applyProtection="1">
      <protection hidden="1"/>
    </xf>
    <xf numFmtId="44" fontId="8" fillId="16" borderId="1" xfId="1" applyFont="1" applyFill="1" applyBorder="1" applyProtection="1">
      <protection locked="0"/>
    </xf>
    <xf numFmtId="44" fontId="7" fillId="12" borderId="1" xfId="0" applyNumberFormat="1" applyFont="1" applyFill="1" applyBorder="1" applyProtection="1">
      <protection hidden="1"/>
    </xf>
    <xf numFmtId="0" fontId="7" fillId="0" borderId="0" xfId="0" applyFont="1" applyAlignment="1" applyProtection="1">
      <alignment horizontal="left"/>
      <protection hidden="1"/>
    </xf>
    <xf numFmtId="0" fontId="7" fillId="12" borderId="0" xfId="0" applyFont="1" applyFill="1" applyProtection="1">
      <protection hidden="1"/>
    </xf>
    <xf numFmtId="44" fontId="0" fillId="0" borderId="0" xfId="0" applyNumberFormat="1"/>
    <xf numFmtId="0" fontId="22" fillId="19" borderId="0" xfId="6"/>
    <xf numFmtId="0" fontId="3" fillId="0" borderId="1" xfId="3" applyFont="1" applyFill="1" applyBorder="1" applyAlignment="1" applyProtection="1">
      <alignment horizontal="left" vertical="top" wrapText="1" shrinkToFit="1"/>
      <protection locked="0"/>
    </xf>
    <xf numFmtId="0" fontId="3" fillId="4" borderId="5" xfId="0" applyFont="1" applyFill="1" applyBorder="1" applyAlignment="1" applyProtection="1">
      <alignment vertical="top"/>
      <protection locked="0"/>
    </xf>
    <xf numFmtId="0" fontId="3" fillId="4" borderId="6" xfId="0" applyFont="1" applyFill="1" applyBorder="1" applyAlignment="1" applyProtection="1">
      <alignment vertical="top"/>
      <protection locked="0"/>
    </xf>
    <xf numFmtId="0" fontId="3" fillId="4" borderId="7" xfId="0" applyFont="1" applyFill="1" applyBorder="1" applyAlignment="1" applyProtection="1">
      <alignment vertical="top"/>
      <protection locked="0"/>
    </xf>
    <xf numFmtId="0" fontId="13" fillId="10" borderId="1" xfId="0" applyFont="1" applyFill="1" applyBorder="1" applyProtection="1">
      <protection hidden="1"/>
    </xf>
    <xf numFmtId="0" fontId="13" fillId="10" borderId="8" xfId="0" applyFont="1" applyFill="1" applyBorder="1" applyProtection="1">
      <protection hidden="1"/>
    </xf>
    <xf numFmtId="0" fontId="13" fillId="3" borderId="8" xfId="0" applyFont="1" applyFill="1" applyBorder="1" applyAlignment="1" applyProtection="1">
      <alignment horizontal="left" vertical="top"/>
      <protection hidden="1"/>
    </xf>
    <xf numFmtId="0" fontId="13" fillId="3" borderId="9" xfId="0" applyFont="1" applyFill="1" applyBorder="1" applyAlignment="1" applyProtection="1">
      <alignment horizontal="left" vertical="top"/>
      <protection hidden="1"/>
    </xf>
    <xf numFmtId="0" fontId="13" fillId="3" borderId="10" xfId="0" applyFont="1" applyFill="1" applyBorder="1" applyAlignment="1" applyProtection="1">
      <alignment horizontal="left" vertical="top"/>
      <protection hidden="1"/>
    </xf>
    <xf numFmtId="0" fontId="3" fillId="12" borderId="1" xfId="0" applyFont="1" applyFill="1" applyBorder="1" applyAlignment="1" applyProtection="1">
      <alignment wrapText="1"/>
      <protection hidden="1"/>
    </xf>
    <xf numFmtId="0" fontId="7" fillId="6" borderId="1" xfId="3" applyFont="1" applyFill="1" applyBorder="1" applyAlignment="1" applyProtection="1">
      <alignment horizontal="left" vertical="top" wrapText="1"/>
      <protection hidden="1"/>
    </xf>
    <xf numFmtId="0" fontId="3" fillId="4" borderId="3" xfId="0" applyFont="1" applyFill="1" applyBorder="1" applyAlignment="1" applyProtection="1">
      <alignment horizontal="left" vertical="top"/>
      <protection hidden="1"/>
    </xf>
    <xf numFmtId="0" fontId="3" fillId="4" borderId="0" xfId="0" applyFont="1" applyFill="1" applyBorder="1" applyAlignment="1" applyProtection="1">
      <alignment horizontal="left" vertical="top"/>
      <protection hidden="1"/>
    </xf>
    <xf numFmtId="0" fontId="3" fillId="4" borderId="13" xfId="0" applyFont="1" applyFill="1" applyBorder="1" applyAlignment="1" applyProtection="1">
      <alignment horizontal="left" vertical="top"/>
      <protection hidden="1"/>
    </xf>
    <xf numFmtId="0" fontId="3" fillId="4" borderId="4" xfId="0" applyFont="1" applyFill="1" applyBorder="1" applyAlignment="1" applyProtection="1">
      <alignment horizontal="left" vertical="top"/>
      <protection hidden="1"/>
    </xf>
    <xf numFmtId="0" fontId="3" fillId="4" borderId="14" xfId="0" applyFont="1" applyFill="1" applyBorder="1" applyAlignment="1" applyProtection="1">
      <alignment horizontal="left" vertical="top"/>
      <protection hidden="1"/>
    </xf>
    <xf numFmtId="0" fontId="3" fillId="4" borderId="15" xfId="0" applyFont="1" applyFill="1" applyBorder="1" applyAlignment="1" applyProtection="1">
      <alignment horizontal="left" vertical="top"/>
      <protection hidden="1"/>
    </xf>
    <xf numFmtId="0" fontId="7" fillId="12" borderId="1" xfId="0" applyFont="1" applyFill="1" applyBorder="1" applyProtection="1">
      <protection hidden="1"/>
    </xf>
    <xf numFmtId="0" fontId="3" fillId="4" borderId="2" xfId="0" applyFont="1" applyFill="1" applyBorder="1" applyAlignment="1" applyProtection="1">
      <alignment horizontal="left" vertical="top"/>
      <protection hidden="1"/>
    </xf>
    <xf numFmtId="0" fontId="3" fillId="4" borderId="11" xfId="0" applyFont="1" applyFill="1" applyBorder="1" applyAlignment="1" applyProtection="1">
      <alignment horizontal="left" vertical="top"/>
      <protection hidden="1"/>
    </xf>
    <xf numFmtId="0" fontId="3" fillId="4" borderId="12" xfId="0" applyFont="1" applyFill="1" applyBorder="1" applyAlignment="1" applyProtection="1">
      <alignment horizontal="left" vertical="top"/>
      <protection hidden="1"/>
    </xf>
    <xf numFmtId="0" fontId="7" fillId="0" borderId="0" xfId="0" applyFont="1" applyFill="1" applyProtection="1">
      <protection hidden="1"/>
    </xf>
    <xf numFmtId="0" fontId="8" fillId="0" borderId="0" xfId="0" applyFont="1" applyAlignment="1" applyProtection="1">
      <alignment wrapText="1"/>
      <protection hidden="1"/>
    </xf>
    <xf numFmtId="0" fontId="7" fillId="0" borderId="0" xfId="0" applyFont="1" applyBorder="1" applyProtection="1">
      <protection hidden="1"/>
    </xf>
  </cellXfs>
  <cellStyles count="7">
    <cellStyle name="Ongeldig" xfId="6" builtinId="27"/>
    <cellStyle name="Procent" xfId="2" builtinId="5"/>
    <cellStyle name="Procent 2" xfId="5" xr:uid="{00000000-0005-0000-0000-000002000000}"/>
    <cellStyle name="Standaard" xfId="0" builtinId="0"/>
    <cellStyle name="Standaard 2" xfId="3" xr:uid="{00000000-0005-0000-0000-000004000000}"/>
    <cellStyle name="Valuta" xfId="1" builtinId="4"/>
    <cellStyle name="Valuta 2" xfId="4" xr:uid="{00000000-0005-0000-0000-000006000000}"/>
  </cellStyles>
  <dxfs count="11">
    <dxf>
      <font>
        <b/>
        <i val="0"/>
        <color rgb="FFC00000"/>
      </font>
      <fill>
        <patternFill>
          <bgColor theme="5" tint="0.59996337778862885"/>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C00000"/>
      </font>
      <fill>
        <patternFill>
          <bgColor rgb="FFFF0000"/>
        </patternFill>
      </fill>
    </dxf>
  </dxfs>
  <tableStyles count="0" defaultTableStyle="TableStyleMedium2" defaultPivotStyle="PivotStyleLight16"/>
  <colors>
    <mruColors>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tabColor rgb="FF0070C0"/>
    <pageSetUpPr fitToPage="1"/>
  </sheetPr>
  <dimension ref="A1:B36"/>
  <sheetViews>
    <sheetView showGridLines="0" tabSelected="1" zoomScaleNormal="100" workbookViewId="0"/>
  </sheetViews>
  <sheetFormatPr defaultColWidth="9" defaultRowHeight="12" x14ac:dyDescent="0.2"/>
  <cols>
    <col min="1" max="1" width="12.5" style="1" bestFit="1" customWidth="1"/>
    <col min="2" max="2" width="126.125" style="1" customWidth="1"/>
    <col min="3" max="3" width="18.125" style="1" customWidth="1"/>
    <col min="4" max="16384" width="9" style="1"/>
  </cols>
  <sheetData>
    <row r="1" spans="1:2" ht="18.75" x14ac:dyDescent="0.3">
      <c r="B1" s="2" t="s">
        <v>103</v>
      </c>
    </row>
    <row r="2" spans="1:2" ht="29.25" customHeight="1" x14ac:dyDescent="0.3">
      <c r="B2" s="2" t="s">
        <v>102</v>
      </c>
    </row>
    <row r="3" spans="1:2" ht="25.5" customHeight="1" x14ac:dyDescent="0.2">
      <c r="B3" s="6" t="s">
        <v>1</v>
      </c>
    </row>
    <row r="4" spans="1:2" x14ac:dyDescent="0.2">
      <c r="B4" s="35"/>
    </row>
    <row r="6" spans="1:2" ht="12.75" x14ac:dyDescent="0.2">
      <c r="B6" s="6" t="s">
        <v>0</v>
      </c>
    </row>
    <row r="7" spans="1:2" x14ac:dyDescent="0.2">
      <c r="B7" s="36" t="s">
        <v>96</v>
      </c>
    </row>
    <row r="9" spans="1:2" ht="12.75" x14ac:dyDescent="0.2">
      <c r="B9" s="6" t="s">
        <v>88</v>
      </c>
    </row>
    <row r="10" spans="1:2" x14ac:dyDescent="0.2">
      <c r="B10" s="36" t="s">
        <v>98</v>
      </c>
    </row>
    <row r="12" spans="1:2" ht="12.75" x14ac:dyDescent="0.2">
      <c r="B12" s="6" t="s">
        <v>27</v>
      </c>
    </row>
    <row r="13" spans="1:2" ht="12.75" x14ac:dyDescent="0.2">
      <c r="A13" s="7" t="s">
        <v>28</v>
      </c>
      <c r="B13" s="49"/>
    </row>
    <row r="14" spans="1:2" ht="12.75" x14ac:dyDescent="0.2">
      <c r="A14" s="8" t="s">
        <v>29</v>
      </c>
      <c r="B14" s="50"/>
    </row>
    <row r="15" spans="1:2" ht="12.75" x14ac:dyDescent="0.2">
      <c r="A15" s="8" t="s">
        <v>30</v>
      </c>
      <c r="B15" s="50"/>
    </row>
    <row r="16" spans="1:2" ht="12.75" x14ac:dyDescent="0.2">
      <c r="A16" s="8" t="s">
        <v>31</v>
      </c>
      <c r="B16" s="50"/>
    </row>
    <row r="17" spans="1:2" ht="12.75" x14ac:dyDescent="0.2">
      <c r="A17" s="8" t="s">
        <v>32</v>
      </c>
      <c r="B17" s="50"/>
    </row>
    <row r="18" spans="1:2" ht="12.75" x14ac:dyDescent="0.2">
      <c r="A18" s="52" t="s">
        <v>40</v>
      </c>
      <c r="B18" s="51"/>
    </row>
    <row r="20" spans="1:2" ht="38.25" x14ac:dyDescent="0.2">
      <c r="B20" s="77" t="s">
        <v>64</v>
      </c>
    </row>
    <row r="21" spans="1:2" ht="12.75" x14ac:dyDescent="0.2">
      <c r="A21" s="53" t="s">
        <v>2</v>
      </c>
      <c r="B21" s="75" t="s">
        <v>61</v>
      </c>
    </row>
    <row r="22" spans="1:2" ht="12.75" x14ac:dyDescent="0.2">
      <c r="A22" s="54" t="s">
        <v>3</v>
      </c>
      <c r="B22" s="76" t="s">
        <v>62</v>
      </c>
    </row>
    <row r="23" spans="1:2" ht="12.75" x14ac:dyDescent="0.2">
      <c r="A23" s="54" t="s">
        <v>4</v>
      </c>
      <c r="B23" s="76" t="s">
        <v>63</v>
      </c>
    </row>
    <row r="24" spans="1:2" ht="12.75" x14ac:dyDescent="0.2">
      <c r="A24" s="54" t="s">
        <v>5</v>
      </c>
      <c r="B24" s="50"/>
    </row>
    <row r="25" spans="1:2" ht="12.75" x14ac:dyDescent="0.2">
      <c r="A25" s="54" t="s">
        <v>6</v>
      </c>
      <c r="B25" s="50"/>
    </row>
    <row r="26" spans="1:2" ht="12.75" x14ac:dyDescent="0.2">
      <c r="A26" s="54" t="s">
        <v>7</v>
      </c>
      <c r="B26" s="50"/>
    </row>
    <row r="27" spans="1:2" ht="12.75" x14ac:dyDescent="0.2">
      <c r="A27" s="54" t="s">
        <v>8</v>
      </c>
      <c r="B27" s="50"/>
    </row>
    <row r="28" spans="1:2" ht="12.75" x14ac:dyDescent="0.2">
      <c r="A28" s="54" t="s">
        <v>9</v>
      </c>
      <c r="B28" s="50"/>
    </row>
    <row r="29" spans="1:2" ht="12.75" x14ac:dyDescent="0.2">
      <c r="A29" s="54" t="s">
        <v>10</v>
      </c>
      <c r="B29" s="50"/>
    </row>
    <row r="30" spans="1:2" ht="12.75" x14ac:dyDescent="0.2">
      <c r="A30" s="55" t="s">
        <v>11</v>
      </c>
      <c r="B30" s="51"/>
    </row>
    <row r="32" spans="1:2" ht="15.75" x14ac:dyDescent="0.25">
      <c r="B32" s="9" t="s">
        <v>26</v>
      </c>
    </row>
    <row r="33" spans="1:2" ht="108.75" customHeight="1" x14ac:dyDescent="0.2">
      <c r="A33" s="37" t="s">
        <v>33</v>
      </c>
      <c r="B33" s="83" t="s">
        <v>101</v>
      </c>
    </row>
    <row r="34" spans="1:2" ht="144" x14ac:dyDescent="0.2">
      <c r="A34" s="38" t="s">
        <v>41</v>
      </c>
      <c r="B34" s="84" t="s">
        <v>100</v>
      </c>
    </row>
    <row r="35" spans="1:2" ht="60.75" customHeight="1" x14ac:dyDescent="0.2">
      <c r="A35" s="39" t="s">
        <v>34</v>
      </c>
      <c r="B35" s="84" t="s">
        <v>72</v>
      </c>
    </row>
    <row r="36" spans="1:2" ht="36" x14ac:dyDescent="0.2">
      <c r="A36" s="71" t="s">
        <v>35</v>
      </c>
      <c r="B36" s="83" t="s">
        <v>73</v>
      </c>
    </row>
  </sheetData>
  <sheetProtection algorithmName="SHA-512" hashValue="1pqMhgAWG2XQr/0NmcGPtnKiGgH75jyzCyETKR4M/grbKcLKFImCR8Si4f9ixft20gNiTX2QRyAPrF9Xbp37Hw==" saltValue="gVzkFxoDeyjLBvULFYmwqw==" spinCount="100000" sheet="1" objects="1" scenarios="1"/>
  <dataValidations count="1">
    <dataValidation allowBlank="1" showInputMessage="1" showErrorMessage="1" prompt="Vul hier de titel van het project in" sqref="B4" xr:uid="{00000000-0002-0000-0000-000000000000}"/>
  </dataValidations>
  <pageMargins left="0.25" right="0.25" top="0.75" bottom="0.75" header="0.3" footer="0.3"/>
  <pageSetup paperSize="9"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prompt="Selecteer via het drop-down menu welk thema van toepassing is" xr:uid="{00000000-0002-0000-0000-000001000000}">
          <x14:formula1>
            <xm:f>Formuleblad2!$A$1:$A$3</xm:f>
          </x14:formula1>
          <xm:sqref>B10</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Blad9">
    <tabColor rgb="FFFFFF00"/>
    <pageSetUpPr fitToPage="1"/>
  </sheetPr>
  <dimension ref="A1:K29"/>
  <sheetViews>
    <sheetView showGridLines="0" workbookViewId="0">
      <selection activeCell="B16" sqref="B16"/>
    </sheetView>
  </sheetViews>
  <sheetFormatPr defaultColWidth="9" defaultRowHeight="12.75" x14ac:dyDescent="0.2"/>
  <cols>
    <col min="1" max="1" width="30" style="10" customWidth="1"/>
    <col min="2" max="2" width="20.875" style="10" bestFit="1" customWidth="1"/>
    <col min="3" max="3" width="9" style="10"/>
    <col min="4" max="4" width="2.375" style="43" customWidth="1"/>
    <col min="5" max="5" width="3.25" style="10" customWidth="1"/>
    <col min="6" max="6" width="4.375" style="10" bestFit="1" customWidth="1"/>
    <col min="7" max="11" width="12.625" style="10" customWidth="1"/>
    <col min="12" max="16384" width="9" style="10"/>
  </cols>
  <sheetData>
    <row r="1" spans="1:11" ht="18.75" x14ac:dyDescent="0.3">
      <c r="A1" s="56" t="s">
        <v>47</v>
      </c>
      <c r="B1" s="10">
        <f>Algemeen!B4</f>
        <v>0</v>
      </c>
    </row>
    <row r="3" spans="1:11" x14ac:dyDescent="0.2">
      <c r="A3" s="40" t="s">
        <v>22</v>
      </c>
      <c r="B3" s="41">
        <f>'Begroting totaal'!O14</f>
        <v>0</v>
      </c>
      <c r="C3" s="67">
        <v>1</v>
      </c>
      <c r="D3" s="42"/>
    </row>
    <row r="4" spans="1:11" x14ac:dyDescent="0.2">
      <c r="A4" s="43"/>
      <c r="B4" s="44"/>
      <c r="C4" s="44"/>
      <c r="D4" s="45"/>
    </row>
    <row r="6" spans="1:11" x14ac:dyDescent="0.2">
      <c r="A6" s="46" t="s">
        <v>58</v>
      </c>
      <c r="B6" s="93">
        <f>Formuleblad2!B2</f>
        <v>0</v>
      </c>
      <c r="C6" s="68" t="str">
        <f>IF($B$3=0,"",(B6/$B$3))</f>
        <v/>
      </c>
      <c r="D6" s="42"/>
      <c r="E6" s="129" t="str">
        <f>Formuleblad2!E1</f>
        <v>Niet subsidiabel, projectomvang te klein</v>
      </c>
      <c r="F6" s="129"/>
      <c r="G6" s="129"/>
      <c r="H6" s="129"/>
      <c r="I6" s="129"/>
      <c r="J6" s="129"/>
    </row>
    <row r="7" spans="1:11" x14ac:dyDescent="0.2">
      <c r="A7" s="61"/>
      <c r="B7" s="59"/>
      <c r="C7" s="62"/>
      <c r="D7" s="42"/>
    </row>
    <row r="8" spans="1:11" x14ac:dyDescent="0.2">
      <c r="A8" s="46" t="s">
        <v>48</v>
      </c>
      <c r="B8" s="59"/>
      <c r="C8" s="62"/>
      <c r="D8" s="42"/>
      <c r="E8" s="60"/>
    </row>
    <row r="9" spans="1:11" x14ac:dyDescent="0.2">
      <c r="A9" s="72"/>
      <c r="B9" s="73"/>
      <c r="C9" s="57" t="str">
        <f t="shared" ref="C9:C25" si="0">IF($B$3=0,"",(B9/$B$3))</f>
        <v/>
      </c>
      <c r="D9" s="42"/>
      <c r="E9" s="60"/>
    </row>
    <row r="10" spans="1:11" x14ac:dyDescent="0.2">
      <c r="A10" s="72"/>
      <c r="B10" s="74"/>
      <c r="C10" s="64" t="str">
        <f t="shared" si="0"/>
        <v/>
      </c>
      <c r="D10" s="42"/>
      <c r="E10" s="60"/>
    </row>
    <row r="11" spans="1:11" x14ac:dyDescent="0.2">
      <c r="A11" s="65" t="s">
        <v>50</v>
      </c>
      <c r="B11" s="69">
        <f>B9+B10</f>
        <v>0</v>
      </c>
      <c r="C11" s="68" t="str">
        <f t="shared" si="0"/>
        <v/>
      </c>
      <c r="D11" s="42"/>
      <c r="E11" s="60"/>
    </row>
    <row r="12" spans="1:11" ht="18.75" x14ac:dyDescent="0.3">
      <c r="A12" s="61"/>
      <c r="B12" s="59"/>
      <c r="C12" s="62"/>
      <c r="D12" s="42"/>
      <c r="E12" s="60"/>
      <c r="G12" s="56" t="s">
        <v>25</v>
      </c>
    </row>
    <row r="13" spans="1:11" x14ac:dyDescent="0.2">
      <c r="A13" s="46" t="s">
        <v>49</v>
      </c>
      <c r="B13" s="59"/>
      <c r="C13" s="62"/>
      <c r="D13" s="42"/>
      <c r="E13" s="60"/>
      <c r="G13" s="96" t="s">
        <v>89</v>
      </c>
      <c r="H13" s="96" t="s">
        <v>90</v>
      </c>
      <c r="I13" s="96" t="s">
        <v>91</v>
      </c>
      <c r="J13" s="96" t="s">
        <v>92</v>
      </c>
      <c r="K13" s="103" t="s">
        <v>17</v>
      </c>
    </row>
    <row r="14" spans="1:11" x14ac:dyDescent="0.2">
      <c r="A14" s="72"/>
      <c r="B14" s="73"/>
      <c r="C14" s="57" t="str">
        <f t="shared" si="0"/>
        <v/>
      </c>
      <c r="D14" s="42"/>
      <c r="E14" s="60"/>
      <c r="F14" s="96">
        <v>2016</v>
      </c>
      <c r="G14" s="97"/>
      <c r="H14" s="97"/>
      <c r="I14" s="97"/>
      <c r="J14" s="97"/>
      <c r="K14" s="99">
        <f>SUM(G14:J14)</f>
        <v>0</v>
      </c>
    </row>
    <row r="15" spans="1:11" x14ac:dyDescent="0.2">
      <c r="A15" s="72"/>
      <c r="B15" s="74"/>
      <c r="C15" s="57" t="str">
        <f t="shared" si="0"/>
        <v/>
      </c>
      <c r="D15" s="42"/>
      <c r="E15" s="60"/>
      <c r="F15" s="96">
        <v>2017</v>
      </c>
      <c r="G15" s="98"/>
      <c r="H15" s="98"/>
      <c r="I15" s="98"/>
      <c r="J15" s="98"/>
      <c r="K15" s="99">
        <f t="shared" ref="K15:K20" si="1">SUM(G15:J15)</f>
        <v>0</v>
      </c>
    </row>
    <row r="16" spans="1:11" x14ac:dyDescent="0.2">
      <c r="A16" s="65" t="s">
        <v>51</v>
      </c>
      <c r="B16" s="69">
        <f>B14+B15</f>
        <v>0</v>
      </c>
      <c r="C16" s="68" t="str">
        <f t="shared" si="0"/>
        <v/>
      </c>
      <c r="D16" s="42"/>
      <c r="E16" s="60"/>
      <c r="F16" s="96">
        <v>2018</v>
      </c>
      <c r="G16" s="98"/>
      <c r="H16" s="98"/>
      <c r="I16" s="98"/>
      <c r="J16" s="98"/>
      <c r="K16" s="99">
        <f t="shared" si="1"/>
        <v>0</v>
      </c>
    </row>
    <row r="17" spans="1:11" x14ac:dyDescent="0.2">
      <c r="C17" s="62"/>
      <c r="F17" s="96">
        <v>2019</v>
      </c>
      <c r="G17" s="98"/>
      <c r="H17" s="98"/>
      <c r="I17" s="98"/>
      <c r="J17" s="98"/>
      <c r="K17" s="99">
        <f t="shared" si="1"/>
        <v>0</v>
      </c>
    </row>
    <row r="18" spans="1:11" x14ac:dyDescent="0.2">
      <c r="A18" s="46" t="s">
        <v>23</v>
      </c>
      <c r="C18" s="62"/>
      <c r="F18" s="96">
        <v>2020</v>
      </c>
      <c r="G18" s="98"/>
      <c r="H18" s="100"/>
      <c r="I18" s="100"/>
      <c r="J18" s="100"/>
      <c r="K18" s="99">
        <f t="shared" si="1"/>
        <v>0</v>
      </c>
    </row>
    <row r="19" spans="1:11" x14ac:dyDescent="0.2">
      <c r="A19" s="47">
        <f>Algemeen!B13</f>
        <v>0</v>
      </c>
      <c r="B19" s="63">
        <v>650000</v>
      </c>
      <c r="C19" s="57" t="str">
        <f t="shared" si="0"/>
        <v/>
      </c>
      <c r="D19" s="42"/>
      <c r="F19" s="96">
        <v>2021</v>
      </c>
      <c r="G19" s="98"/>
      <c r="H19" s="100"/>
      <c r="I19" s="100"/>
      <c r="J19" s="100"/>
      <c r="K19" s="99">
        <f t="shared" si="1"/>
        <v>0</v>
      </c>
    </row>
    <row r="20" spans="1:11" x14ac:dyDescent="0.2">
      <c r="A20" s="47">
        <f>Algemeen!B14</f>
        <v>0</v>
      </c>
      <c r="B20" s="63"/>
      <c r="C20" s="57" t="str">
        <f t="shared" si="0"/>
        <v/>
      </c>
      <c r="D20" s="42"/>
      <c r="F20" s="96">
        <v>2022</v>
      </c>
      <c r="G20" s="98"/>
      <c r="H20" s="100"/>
      <c r="I20" s="100"/>
      <c r="J20" s="100"/>
      <c r="K20" s="99">
        <f t="shared" si="1"/>
        <v>0</v>
      </c>
    </row>
    <row r="21" spans="1:11" x14ac:dyDescent="0.2">
      <c r="A21" s="47">
        <f>Algemeen!B15</f>
        <v>0</v>
      </c>
      <c r="B21" s="63"/>
      <c r="C21" s="57" t="str">
        <f t="shared" si="0"/>
        <v/>
      </c>
      <c r="D21" s="42"/>
      <c r="K21" s="101">
        <f>SUM(K14:K20)</f>
        <v>0</v>
      </c>
    </row>
    <row r="22" spans="1:11" x14ac:dyDescent="0.2">
      <c r="A22" s="47">
        <f>Algemeen!B16</f>
        <v>0</v>
      </c>
      <c r="B22" s="63"/>
      <c r="C22" s="57" t="str">
        <f t="shared" si="0"/>
        <v/>
      </c>
      <c r="D22" s="42"/>
      <c r="G22" s="127" t="str">
        <f>IF(K21=B3,"Uitgavenplanning is sluitend","Uitgavenplanning niet sluitend")</f>
        <v>Uitgavenplanning is sluitend</v>
      </c>
      <c r="H22" s="127"/>
    </row>
    <row r="23" spans="1:11" x14ac:dyDescent="0.2">
      <c r="A23" s="47">
        <f>Algemeen!B17</f>
        <v>0</v>
      </c>
      <c r="B23" s="63"/>
      <c r="C23" s="57" t="str">
        <f t="shared" si="0"/>
        <v/>
      </c>
      <c r="D23" s="42"/>
    </row>
    <row r="24" spans="1:11" x14ac:dyDescent="0.2">
      <c r="A24" s="47">
        <f>Algemeen!B18</f>
        <v>0</v>
      </c>
      <c r="B24" s="66"/>
      <c r="C24" s="64" t="str">
        <f t="shared" si="0"/>
        <v/>
      </c>
      <c r="D24" s="42"/>
      <c r="G24" s="128" t="s">
        <v>93</v>
      </c>
      <c r="H24" s="128"/>
      <c r="I24" s="128"/>
      <c r="J24" s="128"/>
      <c r="K24" s="128"/>
    </row>
    <row r="25" spans="1:11" x14ac:dyDescent="0.2">
      <c r="A25" s="65" t="s">
        <v>52</v>
      </c>
      <c r="B25" s="70">
        <f>SUM(B19:B24)</f>
        <v>650000</v>
      </c>
      <c r="C25" s="68" t="str">
        <f t="shared" si="0"/>
        <v/>
      </c>
      <c r="D25" s="42"/>
      <c r="G25" s="128"/>
      <c r="H25" s="128"/>
      <c r="I25" s="128"/>
      <c r="J25" s="128"/>
      <c r="K25" s="128"/>
    </row>
    <row r="26" spans="1:11" x14ac:dyDescent="0.2">
      <c r="C26" s="42"/>
      <c r="D26" s="42"/>
      <c r="G26" s="128"/>
      <c r="H26" s="128"/>
      <c r="I26" s="128"/>
      <c r="J26" s="128"/>
      <c r="K26" s="128"/>
    </row>
    <row r="27" spans="1:11" x14ac:dyDescent="0.2">
      <c r="A27" s="48" t="s">
        <v>24</v>
      </c>
      <c r="B27" s="41">
        <f>B6+B11+B16+B25</f>
        <v>650000</v>
      </c>
      <c r="C27" s="67" t="str">
        <f t="shared" ref="C27" si="2">IF($B$3=0,"",(B27/$B$3))</f>
        <v/>
      </c>
      <c r="D27" s="42"/>
    </row>
    <row r="29" spans="1:11" x14ac:dyDescent="0.2">
      <c r="B29" s="102" t="str">
        <f>IF(B27=B3,"Financiering is sluitend","Financiering niet sluitend")</f>
        <v>Financiering niet sluitend</v>
      </c>
    </row>
  </sheetData>
  <sheetProtection algorithmName="SHA-512" hashValue="f6Gm4vL82D3bmQWoLb1hDmIH+Lj42nX12FivFxrKFT8mSOzfk2KHV32irwIL3PJyvwottl4PAXJdyh3YLWsfzQ==" saltValue="DTNQs6LonRkbyt7iDsZ+ww==" spinCount="100000" sheet="1" objects="1" scenarios="1"/>
  <mergeCells count="3">
    <mergeCell ref="G22:H22"/>
    <mergeCell ref="G24:K26"/>
    <mergeCell ref="E6:J6"/>
  </mergeCells>
  <conditionalFormatting sqref="B29">
    <cfRule type="containsText" dxfId="9" priority="14" operator="containsText" text="IS">
      <formula>NOT(ISERROR(SEARCH("IS",B29)))</formula>
    </cfRule>
    <cfRule type="containsText" dxfId="8" priority="15" operator="containsText" text="NIET">
      <formula>NOT(ISERROR(SEARCH("NIET",B29)))</formula>
    </cfRule>
  </conditionalFormatting>
  <conditionalFormatting sqref="E8:E16">
    <cfRule type="containsText" dxfId="7" priority="11" operator="containsText" text="de">
      <formula>NOT(ISERROR(SEARCH("de",E8)))</formula>
    </cfRule>
    <cfRule type="containsText" dxfId="6" priority="12" operator="containsText" text="SELECTEER">
      <formula>NOT(ISERROR(SEARCH("SELECTEER",E8)))</formula>
    </cfRule>
  </conditionalFormatting>
  <conditionalFormatting sqref="E6">
    <cfRule type="containsText" dxfId="5" priority="6" operator="containsText" text="is">
      <formula>NOT(ISERROR(SEARCH("is",E6)))</formula>
    </cfRule>
    <cfRule type="containsText" dxfId="4" priority="7" operator="containsText" text="dient">
      <formula>NOT(ISERROR(SEARCH("dient",E6)))</formula>
    </cfRule>
    <cfRule type="containsText" dxfId="3" priority="8" operator="containsText" text="selecteer">
      <formula>NOT(ISERROR(SEARCH("selecteer",E6)))</formula>
    </cfRule>
  </conditionalFormatting>
  <conditionalFormatting sqref="G22">
    <cfRule type="containsText" dxfId="2" priority="2" operator="containsText" text="is">
      <formula>NOT(ISERROR(SEARCH("is",G22)))</formula>
    </cfRule>
    <cfRule type="containsText" dxfId="1" priority="3" operator="containsText" text="niet">
      <formula>NOT(ISERROR(SEARCH("niet",G22)))</formula>
    </cfRule>
  </conditionalFormatting>
  <conditionalFormatting sqref="E6:J6">
    <cfRule type="containsText" dxfId="0" priority="1" operator="containsText" text="Niet subsidiabel">
      <formula>NOT(ISERROR(SEARCH("Niet subsidiabel",E6)))</formula>
    </cfRule>
  </conditionalFormatting>
  <dataValidations xWindow="532" yWindow="371" count="9">
    <dataValidation allowBlank="1" showInputMessage="1" showErrorMessage="1" prompt="Vul hier de eigen bijdrage per projectpartner in" sqref="B19:B24" xr:uid="{00000000-0002-0000-0900-000000000000}"/>
    <dataValidation allowBlank="1" showInputMessage="1" showErrorMessage="1" prompt="Indien u voor projectkosten binnen dit project ook een andere subsidie ontvangt, vult u hier in van welke instantie u dit ontvangt" sqref="A9:A10" xr:uid="{00000000-0002-0000-0900-000001000000}"/>
    <dataValidation allowBlank="1" showInputMessage="1" showErrorMessage="1" prompt="Indien u van een derde (private) partij financiering ontvangt voor de uitvoering van uw project vult u hier in van welke partij u deze financiering ontvangt" sqref="A14:A16" xr:uid="{00000000-0002-0000-0900-000002000000}"/>
    <dataValidation allowBlank="1" showInputMessage="1" showErrorMessage="1" prompt="Vul hier het bedrag van de overige subsidie in" sqref="B9:B10" xr:uid="{00000000-0002-0000-0900-000003000000}"/>
    <dataValidation allowBlank="1" showInputMessage="1" showErrorMessage="1" prompt="Vul hier het bedrag van financiering van derde partij in" sqref="B14:B15" xr:uid="{00000000-0002-0000-0900-000004000000}"/>
    <dataValidation allowBlank="1" showErrorMessage="1" prompt="Indien u voor projectkosten binnen dit project ook een andere subsidie ontvangt, vult u hier in van welke instantie u dit ontvangt" sqref="A11" xr:uid="{00000000-0002-0000-0900-000005000000}"/>
    <dataValidation allowBlank="1" showErrorMessage="1" prompt="Vul hier het bedrag van de overige subsidie in" sqref="B11" xr:uid="{00000000-0002-0000-0900-000006000000}"/>
    <dataValidation allowBlank="1" showErrorMessage="1" prompt="Vul hier het bedrag van financiering van derde partij in" sqref="B16" xr:uid="{00000000-0002-0000-0900-000007000000}"/>
    <dataValidation allowBlank="1" showErrorMessage="1" prompt="Vul hier de eigen bijdrage per projectpartner in" sqref="B25" xr:uid="{00000000-0002-0000-0900-000008000000}"/>
  </dataValidations>
  <pageMargins left="0.7" right="0.7" top="0.75" bottom="0.75" header="0.3" footer="0.3"/>
  <pageSetup paperSize="9" scale="96" orientation="landscape"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Blad10">
    <tabColor rgb="FFFF0000"/>
    <pageSetUpPr fitToPage="1"/>
  </sheetPr>
  <dimension ref="A1:T23"/>
  <sheetViews>
    <sheetView showGridLines="0" workbookViewId="0">
      <selection activeCell="E7" sqref="E7"/>
    </sheetView>
  </sheetViews>
  <sheetFormatPr defaultColWidth="9" defaultRowHeight="12" x14ac:dyDescent="0.2"/>
  <cols>
    <col min="1" max="1" width="11.25" style="4" bestFit="1" customWidth="1"/>
    <col min="2" max="15" width="13.625" style="4" customWidth="1"/>
    <col min="16" max="16" width="4.125" style="4" customWidth="1"/>
    <col min="17" max="17" width="17.5" style="4" customWidth="1"/>
    <col min="18" max="18" width="10.875" style="4" customWidth="1"/>
    <col min="19" max="16384" width="9" style="4"/>
  </cols>
  <sheetData>
    <row r="1" spans="1:20" ht="15.75" x14ac:dyDescent="0.25">
      <c r="A1" s="110" t="s">
        <v>42</v>
      </c>
      <c r="B1" s="110"/>
      <c r="C1" s="111"/>
      <c r="D1" s="112">
        <f>Algemeen!B4</f>
        <v>0</v>
      </c>
      <c r="E1" s="113"/>
      <c r="F1" s="113"/>
      <c r="G1" s="113"/>
      <c r="H1" s="113"/>
      <c r="I1" s="113"/>
      <c r="J1" s="113"/>
      <c r="K1" s="114"/>
    </row>
    <row r="2" spans="1:20" x14ac:dyDescent="0.2">
      <c r="A2" s="4" t="s">
        <v>13</v>
      </c>
    </row>
    <row r="3" spans="1:20" ht="76.5" x14ac:dyDescent="0.2">
      <c r="A3" s="27" t="s">
        <v>14</v>
      </c>
      <c r="B3" s="94" t="s">
        <v>15</v>
      </c>
      <c r="C3" s="94" t="s">
        <v>87</v>
      </c>
      <c r="D3" s="95" t="s">
        <v>105</v>
      </c>
      <c r="E3" s="95" t="s">
        <v>65</v>
      </c>
      <c r="F3" s="95" t="s">
        <v>106</v>
      </c>
      <c r="G3" s="95" t="s">
        <v>85</v>
      </c>
      <c r="H3" s="95" t="s">
        <v>66</v>
      </c>
      <c r="I3" s="95" t="s">
        <v>67</v>
      </c>
      <c r="J3" s="95" t="s">
        <v>68</v>
      </c>
      <c r="K3" s="95" t="s">
        <v>86</v>
      </c>
      <c r="L3" s="95" t="s">
        <v>69</v>
      </c>
      <c r="M3" s="95" t="s">
        <v>104</v>
      </c>
      <c r="N3" s="28" t="s">
        <v>39</v>
      </c>
      <c r="O3" s="28" t="s">
        <v>16</v>
      </c>
      <c r="Q3" s="123" t="s">
        <v>46</v>
      </c>
      <c r="R3" s="123"/>
      <c r="S3" s="123"/>
      <c r="T3" s="123"/>
    </row>
    <row r="4" spans="1:20" ht="11.25" customHeight="1" x14ac:dyDescent="0.2">
      <c r="A4" s="21">
        <v>1</v>
      </c>
      <c r="B4" s="22">
        <f>'Begroting penvoerder'!B4+'Begroting pp2'!B4+'Begroting pp3'!B4+'Begroting pp4'!B4+'Begroting pp5'!B4+'Begroting pp6'!B4</f>
        <v>0</v>
      </c>
      <c r="C4" s="22">
        <f>'Begroting penvoerder'!C4+'Begroting pp2'!C4+'Begroting pp3'!C4+'Begroting pp4'!C4+'Begroting pp5'!C4+'Begroting pp6'!C4</f>
        <v>0</v>
      </c>
      <c r="D4" s="22">
        <f>'Begroting penvoerder'!D4+'Begroting pp2'!D4+'Begroting pp3'!D4+'Begroting pp4'!D4+'Begroting pp5'!D4+'Begroting pp6'!D4</f>
        <v>0</v>
      </c>
      <c r="E4" s="22">
        <f>'Begroting penvoerder'!E4+'Begroting pp2'!E4+'Begroting pp3'!E4+'Begroting pp4'!E4+'Begroting pp5'!E4+'Begroting pp6'!E4</f>
        <v>0</v>
      </c>
      <c r="F4" s="22">
        <f>'Begroting penvoerder'!F4+'Begroting pp2'!F4+'Begroting pp3'!F4+'Begroting pp4'!F4+'Begroting pp5'!F4+'Begroting pp6'!F4</f>
        <v>0</v>
      </c>
      <c r="G4" s="22">
        <f>'Begroting penvoerder'!G4+'Begroting pp2'!G4+'Begroting pp3'!G4+'Begroting pp4'!G4+'Begroting pp5'!G4+'Begroting pp6'!G4</f>
        <v>0</v>
      </c>
      <c r="H4" s="22">
        <f>'Begroting penvoerder'!H4+'Begroting pp2'!H4+'Begroting pp3'!H4+'Begroting pp4'!H4+'Begroting pp5'!H4+'Begroting pp6'!H4</f>
        <v>0</v>
      </c>
      <c r="I4" s="22">
        <f>'Begroting penvoerder'!I4+'Begroting pp2'!I4+'Begroting pp3'!I4+'Begroting pp4'!I4+'Begroting pp5'!I4+'Begroting pp6'!I4</f>
        <v>0</v>
      </c>
      <c r="J4" s="22">
        <f>'Begroting penvoerder'!J4+'Begroting pp2'!J4+'Begroting pp3'!J4+'Begroting pp4'!J4+'Begroting pp5'!J4+'Begroting pp6'!J4</f>
        <v>0</v>
      </c>
      <c r="K4" s="22">
        <f>'Begroting penvoerder'!K4+'Begroting pp2'!K4+'Begroting pp3'!K4+'Begroting pp4'!K4+'Begroting pp5'!K4+'Begroting pp6'!K4</f>
        <v>0</v>
      </c>
      <c r="L4" s="22">
        <f>'Begroting penvoerder'!L4+'Begroting pp2'!L4+'Begroting pp3'!L4+'Begroting pp4'!L4+'Begroting pp5'!L4+'Begroting pp6'!L4</f>
        <v>0</v>
      </c>
      <c r="M4" s="22">
        <f>'Begroting penvoerder'!M4+'Begroting pp2'!M4+'Begroting pp3'!M4+'Begroting pp4'!M4+'Begroting pp5'!M4+'Begroting pp6'!M4</f>
        <v>0</v>
      </c>
      <c r="N4" s="22">
        <f>'Begroting penvoerder'!N4+'Begroting pp2'!N4+'Begroting pp3'!N4+'Begroting pp4'!N4+'Begroting pp5'!N4+'Begroting pp6'!N4</f>
        <v>0</v>
      </c>
      <c r="O4" s="12">
        <f>B4+C4+D4+E4+F4+G4+H4+I4+J4+K4+L4+M4+N4</f>
        <v>0</v>
      </c>
      <c r="P4" s="124" t="str">
        <f>Algemeen!B21</f>
        <v>Projectmanagement</v>
      </c>
      <c r="Q4" s="125"/>
      <c r="R4" s="125"/>
      <c r="S4" s="126"/>
    </row>
    <row r="5" spans="1:20" x14ac:dyDescent="0.2">
      <c r="A5" s="21">
        <v>2</v>
      </c>
      <c r="B5" s="22">
        <f>'Begroting penvoerder'!B5+'Begroting pp2'!B5+'Begroting pp3'!B5+'Begroting pp4'!B5+'Begroting pp5'!B5+'Begroting pp6'!B5</f>
        <v>0</v>
      </c>
      <c r="C5" s="22">
        <f>'Begroting penvoerder'!C5+'Begroting pp2'!C5+'Begroting pp3'!C5+'Begroting pp4'!C5+'Begroting pp5'!C5+'Begroting pp6'!C5</f>
        <v>0</v>
      </c>
      <c r="D5" s="22">
        <f>'Begroting penvoerder'!D5+'Begroting pp2'!D5+'Begroting pp3'!D5+'Begroting pp4'!D5+'Begroting pp5'!D5+'Begroting pp6'!D5</f>
        <v>0</v>
      </c>
      <c r="E5" s="22">
        <f>'Begroting penvoerder'!E5+'Begroting pp2'!E5+'Begroting pp3'!E5+'Begroting pp4'!E5+'Begroting pp5'!E5+'Begroting pp6'!E5</f>
        <v>0</v>
      </c>
      <c r="F5" s="22">
        <f>'Begroting penvoerder'!F5+'Begroting pp2'!F5+'Begroting pp3'!F5+'Begroting pp4'!F5+'Begroting pp5'!F5+'Begroting pp6'!F5</f>
        <v>0</v>
      </c>
      <c r="G5" s="22">
        <f>'Begroting penvoerder'!G5+'Begroting pp2'!G5+'Begroting pp3'!G5+'Begroting pp4'!G5+'Begroting pp5'!G5+'Begroting pp6'!G5</f>
        <v>0</v>
      </c>
      <c r="H5" s="22">
        <f>'Begroting penvoerder'!H5+'Begroting pp2'!H5+'Begroting pp3'!H5+'Begroting pp4'!H5+'Begroting pp5'!H5+'Begroting pp6'!H5</f>
        <v>0</v>
      </c>
      <c r="I5" s="22">
        <f>'Begroting penvoerder'!I5+'Begroting pp2'!I5+'Begroting pp3'!I5+'Begroting pp4'!I5+'Begroting pp5'!I5+'Begroting pp6'!I5</f>
        <v>0</v>
      </c>
      <c r="J5" s="22">
        <f>'Begroting penvoerder'!J5+'Begroting pp2'!J5+'Begroting pp3'!J5+'Begroting pp4'!J5+'Begroting pp5'!J5+'Begroting pp6'!J5</f>
        <v>0</v>
      </c>
      <c r="K5" s="22">
        <f>'Begroting penvoerder'!K5+'Begroting pp2'!K5+'Begroting pp3'!K5+'Begroting pp4'!K5+'Begroting pp5'!K5+'Begroting pp6'!K5</f>
        <v>0</v>
      </c>
      <c r="L5" s="22">
        <f>'Begroting penvoerder'!L5+'Begroting pp2'!L5+'Begroting pp3'!L5+'Begroting pp4'!L5+'Begroting pp5'!L5+'Begroting pp6'!L5</f>
        <v>0</v>
      </c>
      <c r="M5" s="22">
        <f>'Begroting penvoerder'!M5+'Begroting pp2'!M5+'Begroting pp3'!M5+'Begroting pp4'!M5+'Begroting pp5'!M5+'Begroting pp6'!M5</f>
        <v>0</v>
      </c>
      <c r="N5" s="22">
        <f>'Begroting penvoerder'!N5+'Begroting pp2'!N5+'Begroting pp3'!N5+'Begroting pp4'!N5+'Begroting pp5'!N5+'Begroting pp6'!N5</f>
        <v>0</v>
      </c>
      <c r="O5" s="12">
        <f t="shared" ref="O5:O13" si="0">B5+C5+D5+E5+F5+G5+H5+I5+J5+K5+L5+M5+N5</f>
        <v>0</v>
      </c>
      <c r="P5" s="117" t="str">
        <f>Algemeen!B22</f>
        <v>Voorlichting en communicatie</v>
      </c>
      <c r="Q5" s="118"/>
      <c r="R5" s="118"/>
      <c r="S5" s="119"/>
    </row>
    <row r="6" spans="1:20" x14ac:dyDescent="0.2">
      <c r="A6" s="21">
        <v>3</v>
      </c>
      <c r="B6" s="22">
        <f>'Begroting penvoerder'!B6+'Begroting pp2'!B6+'Begroting pp3'!B6+'Begroting pp4'!B6+'Begroting pp5'!B6+'Begroting pp6'!B6</f>
        <v>0</v>
      </c>
      <c r="C6" s="22">
        <f>'Begroting penvoerder'!C6+'Begroting pp2'!C6+'Begroting pp3'!C6+'Begroting pp4'!C6+'Begroting pp5'!C6+'Begroting pp6'!C6</f>
        <v>0</v>
      </c>
      <c r="D6" s="22">
        <f>'Begroting penvoerder'!D6+'Begroting pp2'!D6+'Begroting pp3'!D6+'Begroting pp4'!D6+'Begroting pp5'!D6+'Begroting pp6'!D6</f>
        <v>0</v>
      </c>
      <c r="E6" s="22">
        <f>'Begroting penvoerder'!E6+'Begroting pp2'!E6+'Begroting pp3'!E6+'Begroting pp4'!E6+'Begroting pp5'!E6+'Begroting pp6'!E6</f>
        <v>0</v>
      </c>
      <c r="F6" s="22">
        <f>'Begroting penvoerder'!F6+'Begroting pp2'!F6+'Begroting pp3'!F6+'Begroting pp4'!F6+'Begroting pp5'!F6+'Begroting pp6'!F6</f>
        <v>0</v>
      </c>
      <c r="G6" s="22">
        <f>'Begroting penvoerder'!G6+'Begroting pp2'!G6+'Begroting pp3'!G6+'Begroting pp4'!G6+'Begroting pp5'!G6+'Begroting pp6'!G6</f>
        <v>0</v>
      </c>
      <c r="H6" s="22">
        <f>'Begroting penvoerder'!H6+'Begroting pp2'!H6+'Begroting pp3'!H6+'Begroting pp4'!H6+'Begroting pp5'!H6+'Begroting pp6'!H6</f>
        <v>0</v>
      </c>
      <c r="I6" s="22">
        <f>'Begroting penvoerder'!I6+'Begroting pp2'!I6+'Begroting pp3'!I6+'Begroting pp4'!I6+'Begroting pp5'!I6+'Begroting pp6'!I6</f>
        <v>0</v>
      </c>
      <c r="J6" s="22">
        <f>'Begroting penvoerder'!J6+'Begroting pp2'!J6+'Begroting pp3'!J6+'Begroting pp4'!J6+'Begroting pp5'!J6+'Begroting pp6'!J6</f>
        <v>0</v>
      </c>
      <c r="K6" s="22">
        <f>'Begroting penvoerder'!K6+'Begroting pp2'!K6+'Begroting pp3'!K6+'Begroting pp4'!K6+'Begroting pp5'!K6+'Begroting pp6'!K6</f>
        <v>0</v>
      </c>
      <c r="L6" s="22">
        <f>'Begroting penvoerder'!L6+'Begroting pp2'!L6+'Begroting pp3'!L6+'Begroting pp4'!L6+'Begroting pp5'!L6+'Begroting pp6'!L6</f>
        <v>0</v>
      </c>
      <c r="M6" s="22">
        <f>'Begroting penvoerder'!M6+'Begroting pp2'!M6+'Begroting pp3'!M6+'Begroting pp4'!M6+'Begroting pp5'!M6+'Begroting pp6'!M6</f>
        <v>0</v>
      </c>
      <c r="N6" s="22">
        <f>'Begroting penvoerder'!N6+'Begroting pp2'!N6+'Begroting pp3'!N6+'Begroting pp4'!N6+'Begroting pp5'!N6+'Begroting pp6'!N6</f>
        <v>0</v>
      </c>
      <c r="O6" s="12">
        <f t="shared" si="0"/>
        <v>0</v>
      </c>
      <c r="P6" s="117" t="str">
        <f>IF(Algemeen!B23="","",Algemeen!B23)</f>
        <v>Voorbereidingskosten</v>
      </c>
      <c r="Q6" s="118"/>
      <c r="R6" s="118"/>
      <c r="S6" s="119"/>
    </row>
    <row r="7" spans="1:20" x14ac:dyDescent="0.2">
      <c r="A7" s="21">
        <v>4</v>
      </c>
      <c r="B7" s="22">
        <f>'Begroting penvoerder'!B7+'Begroting pp2'!B7+'Begroting pp3'!B7+'Begroting pp4'!B7+'Begroting pp5'!B7+'Begroting pp6'!B7</f>
        <v>0</v>
      </c>
      <c r="C7" s="22">
        <f>'Begroting penvoerder'!C7+'Begroting pp2'!C7+'Begroting pp3'!C7+'Begroting pp4'!C7+'Begroting pp5'!C7+'Begroting pp6'!C7</f>
        <v>0</v>
      </c>
      <c r="D7" s="22">
        <f>'Begroting penvoerder'!D7+'Begroting pp2'!D7+'Begroting pp3'!D7+'Begroting pp4'!D7+'Begroting pp5'!D7+'Begroting pp6'!D7</f>
        <v>0</v>
      </c>
      <c r="E7" s="22">
        <f>'Begroting penvoerder'!E7+'Begroting pp2'!E7+'Begroting pp3'!E7+'Begroting pp4'!E7+'Begroting pp5'!E7+'Begroting pp6'!E7</f>
        <v>0</v>
      </c>
      <c r="F7" s="22">
        <f>'Begroting penvoerder'!F7+'Begroting pp2'!F7+'Begroting pp3'!F7+'Begroting pp4'!F7+'Begroting pp5'!F7+'Begroting pp6'!F7</f>
        <v>0</v>
      </c>
      <c r="G7" s="22">
        <f>'Begroting penvoerder'!G7+'Begroting pp2'!G7+'Begroting pp3'!G7+'Begroting pp4'!G7+'Begroting pp5'!G7+'Begroting pp6'!G7</f>
        <v>0</v>
      </c>
      <c r="H7" s="22">
        <f>'Begroting penvoerder'!H7+'Begroting pp2'!H7+'Begroting pp3'!H7+'Begroting pp4'!H7+'Begroting pp5'!H7+'Begroting pp6'!H7</f>
        <v>0</v>
      </c>
      <c r="I7" s="22">
        <f>'Begroting penvoerder'!I7+'Begroting pp2'!I7+'Begroting pp3'!I7+'Begroting pp4'!I7+'Begroting pp5'!I7+'Begroting pp6'!I7</f>
        <v>0</v>
      </c>
      <c r="J7" s="22">
        <f>'Begroting penvoerder'!J7+'Begroting pp2'!J7+'Begroting pp3'!J7+'Begroting pp4'!J7+'Begroting pp5'!J7+'Begroting pp6'!J7</f>
        <v>0</v>
      </c>
      <c r="K7" s="22">
        <f>'Begroting penvoerder'!K7+'Begroting pp2'!K7+'Begroting pp3'!K7+'Begroting pp4'!K7+'Begroting pp5'!K7+'Begroting pp6'!K7</f>
        <v>0</v>
      </c>
      <c r="L7" s="22">
        <f>'Begroting penvoerder'!L7+'Begroting pp2'!L7+'Begroting pp3'!L7+'Begroting pp4'!L7+'Begroting pp5'!L7+'Begroting pp6'!L7</f>
        <v>0</v>
      </c>
      <c r="M7" s="22">
        <f>'Begroting penvoerder'!M7+'Begroting pp2'!M7+'Begroting pp3'!M7+'Begroting pp4'!M7+'Begroting pp5'!M7+'Begroting pp6'!M7</f>
        <v>0</v>
      </c>
      <c r="N7" s="22">
        <f>'Begroting penvoerder'!N7+'Begroting pp2'!N7+'Begroting pp3'!N7+'Begroting pp4'!N7+'Begroting pp5'!N7+'Begroting pp6'!N7</f>
        <v>0</v>
      </c>
      <c r="O7" s="12">
        <f t="shared" si="0"/>
        <v>0</v>
      </c>
      <c r="P7" s="117" t="str">
        <f>IF(Algemeen!B24="","",Algemeen!B24)</f>
        <v/>
      </c>
      <c r="Q7" s="118"/>
      <c r="R7" s="118"/>
      <c r="S7" s="119"/>
    </row>
    <row r="8" spans="1:20" x14ac:dyDescent="0.2">
      <c r="A8" s="21">
        <v>5</v>
      </c>
      <c r="B8" s="22">
        <f>'Begroting penvoerder'!B8+'Begroting pp2'!B8+'Begroting pp3'!B8+'Begroting pp4'!B8+'Begroting pp5'!B8+'Begroting pp6'!B8</f>
        <v>0</v>
      </c>
      <c r="C8" s="22">
        <f>'Begroting penvoerder'!C8+'Begroting pp2'!C8+'Begroting pp3'!C8+'Begroting pp4'!C8+'Begroting pp5'!C8+'Begroting pp6'!C8</f>
        <v>0</v>
      </c>
      <c r="D8" s="22">
        <f>'Begroting penvoerder'!D8+'Begroting pp2'!D8+'Begroting pp3'!D8+'Begroting pp4'!D8+'Begroting pp5'!D8+'Begroting pp6'!D8</f>
        <v>0</v>
      </c>
      <c r="E8" s="22">
        <f>'Begroting penvoerder'!E8+'Begroting pp2'!E8+'Begroting pp3'!E8+'Begroting pp4'!E8+'Begroting pp5'!E8+'Begroting pp6'!E8</f>
        <v>0</v>
      </c>
      <c r="F8" s="22">
        <f>'Begroting penvoerder'!F8+'Begroting pp2'!F8+'Begroting pp3'!F8+'Begroting pp4'!F8+'Begroting pp5'!F8+'Begroting pp6'!F8</f>
        <v>0</v>
      </c>
      <c r="G8" s="22">
        <f>'Begroting penvoerder'!G8+'Begroting pp2'!G8+'Begroting pp3'!G8+'Begroting pp4'!G8+'Begroting pp5'!G8+'Begroting pp6'!G8</f>
        <v>0</v>
      </c>
      <c r="H8" s="22">
        <f>'Begroting penvoerder'!H8+'Begroting pp2'!H8+'Begroting pp3'!H8+'Begroting pp4'!H8+'Begroting pp5'!H8+'Begroting pp6'!H8</f>
        <v>0</v>
      </c>
      <c r="I8" s="22">
        <f>'Begroting penvoerder'!I8+'Begroting pp2'!I8+'Begroting pp3'!I8+'Begroting pp4'!I8+'Begroting pp5'!I8+'Begroting pp6'!I8</f>
        <v>0</v>
      </c>
      <c r="J8" s="22">
        <f>'Begroting penvoerder'!J8+'Begroting pp2'!J8+'Begroting pp3'!J8+'Begroting pp4'!J8+'Begroting pp5'!J8+'Begroting pp6'!J8</f>
        <v>0</v>
      </c>
      <c r="K8" s="22">
        <f>'Begroting penvoerder'!K8+'Begroting pp2'!K8+'Begroting pp3'!K8+'Begroting pp4'!K8+'Begroting pp5'!K8+'Begroting pp6'!K8</f>
        <v>0</v>
      </c>
      <c r="L8" s="22">
        <f>'Begroting penvoerder'!L8+'Begroting pp2'!L8+'Begroting pp3'!L8+'Begroting pp4'!L8+'Begroting pp5'!L8+'Begroting pp6'!L8</f>
        <v>0</v>
      </c>
      <c r="M8" s="22">
        <f>'Begroting penvoerder'!M8+'Begroting pp2'!M8+'Begroting pp3'!M8+'Begroting pp4'!M8+'Begroting pp5'!M8+'Begroting pp6'!M8</f>
        <v>0</v>
      </c>
      <c r="N8" s="22">
        <f>'Begroting penvoerder'!N8+'Begroting pp2'!N8+'Begroting pp3'!N8+'Begroting pp4'!N8+'Begroting pp5'!N8+'Begroting pp6'!N8</f>
        <v>0</v>
      </c>
      <c r="O8" s="12">
        <f t="shared" si="0"/>
        <v>0</v>
      </c>
      <c r="P8" s="117" t="str">
        <f>IF(Algemeen!B25="","",Algemeen!B25)</f>
        <v/>
      </c>
      <c r="Q8" s="118"/>
      <c r="R8" s="118"/>
      <c r="S8" s="119"/>
    </row>
    <row r="9" spans="1:20" x14ac:dyDescent="0.2">
      <c r="A9" s="21">
        <v>6</v>
      </c>
      <c r="B9" s="22">
        <f>'Begroting penvoerder'!B9+'Begroting pp2'!B9+'Begroting pp3'!B9+'Begroting pp4'!B9+'Begroting pp5'!B9+'Begroting pp6'!B9</f>
        <v>0</v>
      </c>
      <c r="C9" s="22">
        <f>'Begroting penvoerder'!C9+'Begroting pp2'!C9+'Begroting pp3'!C9+'Begroting pp4'!C9+'Begroting pp5'!C9+'Begroting pp6'!C9</f>
        <v>0</v>
      </c>
      <c r="D9" s="22">
        <f>'Begroting penvoerder'!D9+'Begroting pp2'!D9+'Begroting pp3'!D9+'Begroting pp4'!D9+'Begroting pp5'!D9+'Begroting pp6'!D9</f>
        <v>0</v>
      </c>
      <c r="E9" s="22">
        <f>'Begroting penvoerder'!E9+'Begroting pp2'!E9+'Begroting pp3'!E9+'Begroting pp4'!E9+'Begroting pp5'!E9+'Begroting pp6'!E9</f>
        <v>0</v>
      </c>
      <c r="F9" s="22">
        <f>'Begroting penvoerder'!F9+'Begroting pp2'!F9+'Begroting pp3'!F9+'Begroting pp4'!F9+'Begroting pp5'!F9+'Begroting pp6'!F9</f>
        <v>0</v>
      </c>
      <c r="G9" s="22">
        <f>'Begroting penvoerder'!G9+'Begroting pp2'!G9+'Begroting pp3'!G9+'Begroting pp4'!G9+'Begroting pp5'!G9+'Begroting pp6'!G9</f>
        <v>0</v>
      </c>
      <c r="H9" s="22">
        <f>'Begroting penvoerder'!H9+'Begroting pp2'!H9+'Begroting pp3'!H9+'Begroting pp4'!H9+'Begroting pp5'!H9+'Begroting pp6'!H9</f>
        <v>0</v>
      </c>
      <c r="I9" s="22">
        <f>'Begroting penvoerder'!I9+'Begroting pp2'!I9+'Begroting pp3'!I9+'Begroting pp4'!I9+'Begroting pp5'!I9+'Begroting pp6'!I9</f>
        <v>0</v>
      </c>
      <c r="J9" s="22">
        <f>'Begroting penvoerder'!J9+'Begroting pp2'!J9+'Begroting pp3'!J9+'Begroting pp4'!J9+'Begroting pp5'!J9+'Begroting pp6'!J9</f>
        <v>0</v>
      </c>
      <c r="K9" s="22">
        <f>'Begroting penvoerder'!K9+'Begroting pp2'!K9+'Begroting pp3'!K9+'Begroting pp4'!K9+'Begroting pp5'!K9+'Begroting pp6'!K9</f>
        <v>0</v>
      </c>
      <c r="L9" s="22">
        <f>'Begroting penvoerder'!L9+'Begroting pp2'!L9+'Begroting pp3'!L9+'Begroting pp4'!L9+'Begroting pp5'!L9+'Begroting pp6'!L9</f>
        <v>0</v>
      </c>
      <c r="M9" s="22">
        <f>'Begroting penvoerder'!M9+'Begroting pp2'!M9+'Begroting pp3'!M9+'Begroting pp4'!M9+'Begroting pp5'!M9+'Begroting pp6'!M9</f>
        <v>0</v>
      </c>
      <c r="N9" s="22">
        <f>'Begroting penvoerder'!N9+'Begroting pp2'!N9+'Begroting pp3'!N9+'Begroting pp4'!N9+'Begroting pp5'!N9+'Begroting pp6'!N9</f>
        <v>0</v>
      </c>
      <c r="O9" s="12">
        <f t="shared" si="0"/>
        <v>0</v>
      </c>
      <c r="P9" s="117" t="str">
        <f>IF(Algemeen!B26="","",Algemeen!B26)</f>
        <v/>
      </c>
      <c r="Q9" s="118"/>
      <c r="R9" s="118"/>
      <c r="S9" s="119"/>
    </row>
    <row r="10" spans="1:20" x14ac:dyDescent="0.2">
      <c r="A10" s="21">
        <v>7</v>
      </c>
      <c r="B10" s="22">
        <f>'Begroting penvoerder'!B10+'Begroting pp2'!B10+'Begroting pp3'!B10+'Begroting pp4'!B10+'Begroting pp5'!B10+'Begroting pp6'!B10</f>
        <v>0</v>
      </c>
      <c r="C10" s="22">
        <f>'Begroting penvoerder'!C10+'Begroting pp2'!C10+'Begroting pp3'!C10+'Begroting pp4'!C10+'Begroting pp5'!C10+'Begroting pp6'!C10</f>
        <v>0</v>
      </c>
      <c r="D10" s="22">
        <f>'Begroting penvoerder'!D10+'Begroting pp2'!D10+'Begroting pp3'!D10+'Begroting pp4'!D10+'Begroting pp5'!D10+'Begroting pp6'!D10</f>
        <v>0</v>
      </c>
      <c r="E10" s="22">
        <f>'Begroting penvoerder'!E10+'Begroting pp2'!E10+'Begroting pp3'!E10+'Begroting pp4'!E10+'Begroting pp5'!E10+'Begroting pp6'!E10</f>
        <v>0</v>
      </c>
      <c r="F10" s="22">
        <f>'Begroting penvoerder'!F10+'Begroting pp2'!F10+'Begroting pp3'!F10+'Begroting pp4'!F10+'Begroting pp5'!F10+'Begroting pp6'!F10</f>
        <v>0</v>
      </c>
      <c r="G10" s="22">
        <f>'Begroting penvoerder'!G10+'Begroting pp2'!G10+'Begroting pp3'!G10+'Begroting pp4'!G10+'Begroting pp5'!G10+'Begroting pp6'!G10</f>
        <v>0</v>
      </c>
      <c r="H10" s="22">
        <f>'Begroting penvoerder'!H10+'Begroting pp2'!H10+'Begroting pp3'!H10+'Begroting pp4'!H10+'Begroting pp5'!H10+'Begroting pp6'!H10</f>
        <v>0</v>
      </c>
      <c r="I10" s="22">
        <f>'Begroting penvoerder'!I10+'Begroting pp2'!I10+'Begroting pp3'!I10+'Begroting pp4'!I10+'Begroting pp5'!I10+'Begroting pp6'!I10</f>
        <v>0</v>
      </c>
      <c r="J10" s="22">
        <f>'Begroting penvoerder'!J10+'Begroting pp2'!J10+'Begroting pp3'!J10+'Begroting pp4'!J10+'Begroting pp5'!J10+'Begroting pp6'!J10</f>
        <v>0</v>
      </c>
      <c r="K10" s="22">
        <f>'Begroting penvoerder'!K10+'Begroting pp2'!K10+'Begroting pp3'!K10+'Begroting pp4'!K10+'Begroting pp5'!K10+'Begroting pp6'!K10</f>
        <v>0</v>
      </c>
      <c r="L10" s="22">
        <f>'Begroting penvoerder'!L10+'Begroting pp2'!L10+'Begroting pp3'!L10+'Begroting pp4'!L10+'Begroting pp5'!L10+'Begroting pp6'!L10</f>
        <v>0</v>
      </c>
      <c r="M10" s="22">
        <f>'Begroting penvoerder'!M10+'Begroting pp2'!M10+'Begroting pp3'!M10+'Begroting pp4'!M10+'Begroting pp5'!M10+'Begroting pp6'!M10</f>
        <v>0</v>
      </c>
      <c r="N10" s="22">
        <f>'Begroting penvoerder'!N10+'Begroting pp2'!N10+'Begroting pp3'!N10+'Begroting pp4'!N10+'Begroting pp5'!N10+'Begroting pp6'!N10</f>
        <v>0</v>
      </c>
      <c r="O10" s="12">
        <f t="shared" si="0"/>
        <v>0</v>
      </c>
      <c r="P10" s="117" t="str">
        <f>IF(Algemeen!B27="","",Algemeen!B27)</f>
        <v/>
      </c>
      <c r="Q10" s="118"/>
      <c r="R10" s="118"/>
      <c r="S10" s="119"/>
    </row>
    <row r="11" spans="1:20" x14ac:dyDescent="0.2">
      <c r="A11" s="21">
        <v>8</v>
      </c>
      <c r="B11" s="22">
        <f>'Begroting penvoerder'!B11+'Begroting pp2'!B11+'Begroting pp3'!B11+'Begroting pp4'!B11+'Begroting pp5'!B11+'Begroting pp6'!B11</f>
        <v>0</v>
      </c>
      <c r="C11" s="22">
        <f>'Begroting penvoerder'!C11+'Begroting pp2'!C11+'Begroting pp3'!C11+'Begroting pp4'!C11+'Begroting pp5'!C11+'Begroting pp6'!C11</f>
        <v>0</v>
      </c>
      <c r="D11" s="22">
        <f>'Begroting penvoerder'!D11+'Begroting pp2'!D11+'Begroting pp3'!D11+'Begroting pp4'!D11+'Begroting pp5'!D11+'Begroting pp6'!D11</f>
        <v>0</v>
      </c>
      <c r="E11" s="22">
        <f>'Begroting penvoerder'!E11+'Begroting pp2'!E11+'Begroting pp3'!E11+'Begroting pp4'!E11+'Begroting pp5'!E11+'Begroting pp6'!E11</f>
        <v>0</v>
      </c>
      <c r="F11" s="22">
        <f>'Begroting penvoerder'!F11+'Begroting pp2'!F11+'Begroting pp3'!F11+'Begroting pp4'!F11+'Begroting pp5'!F11+'Begroting pp6'!F11</f>
        <v>0</v>
      </c>
      <c r="G11" s="22">
        <f>'Begroting penvoerder'!G11+'Begroting pp2'!G11+'Begroting pp3'!G11+'Begroting pp4'!G11+'Begroting pp5'!G11+'Begroting pp6'!G11</f>
        <v>0</v>
      </c>
      <c r="H11" s="22">
        <f>'Begroting penvoerder'!H11+'Begroting pp2'!H11+'Begroting pp3'!H11+'Begroting pp4'!H11+'Begroting pp5'!H11+'Begroting pp6'!H11</f>
        <v>0</v>
      </c>
      <c r="I11" s="22">
        <f>'Begroting penvoerder'!I11+'Begroting pp2'!I11+'Begroting pp3'!I11+'Begroting pp4'!I11+'Begroting pp5'!I11+'Begroting pp6'!I11</f>
        <v>0</v>
      </c>
      <c r="J11" s="22">
        <f>'Begroting penvoerder'!J11+'Begroting pp2'!J11+'Begroting pp3'!J11+'Begroting pp4'!J11+'Begroting pp5'!J11+'Begroting pp6'!J11</f>
        <v>0</v>
      </c>
      <c r="K11" s="22">
        <f>'Begroting penvoerder'!K11+'Begroting pp2'!K11+'Begroting pp3'!K11+'Begroting pp4'!K11+'Begroting pp5'!K11+'Begroting pp6'!K11</f>
        <v>0</v>
      </c>
      <c r="L11" s="22">
        <f>'Begroting penvoerder'!L11+'Begroting pp2'!L11+'Begroting pp3'!L11+'Begroting pp4'!L11+'Begroting pp5'!L11+'Begroting pp6'!L11</f>
        <v>0</v>
      </c>
      <c r="M11" s="22">
        <f>'Begroting penvoerder'!M11+'Begroting pp2'!M11+'Begroting pp3'!M11+'Begroting pp4'!M11+'Begroting pp5'!M11+'Begroting pp6'!M11</f>
        <v>0</v>
      </c>
      <c r="N11" s="22">
        <f>'Begroting penvoerder'!N11+'Begroting pp2'!N11+'Begroting pp3'!N11+'Begroting pp4'!N11+'Begroting pp5'!N11+'Begroting pp6'!N11</f>
        <v>0</v>
      </c>
      <c r="O11" s="12">
        <f t="shared" si="0"/>
        <v>0</v>
      </c>
      <c r="P11" s="117" t="str">
        <f>IF(Algemeen!B28="","",Algemeen!B28)</f>
        <v/>
      </c>
      <c r="Q11" s="118"/>
      <c r="R11" s="118"/>
      <c r="S11" s="119"/>
    </row>
    <row r="12" spans="1:20" x14ac:dyDescent="0.2">
      <c r="A12" s="21">
        <v>9</v>
      </c>
      <c r="B12" s="22">
        <f>'Begroting penvoerder'!B12+'Begroting pp2'!B12+'Begroting pp3'!B12+'Begroting pp4'!B12+'Begroting pp5'!B12+'Begroting pp6'!B12</f>
        <v>0</v>
      </c>
      <c r="C12" s="22">
        <f>'Begroting penvoerder'!C12+'Begroting pp2'!C12+'Begroting pp3'!C12+'Begroting pp4'!C12+'Begroting pp5'!C12+'Begroting pp6'!C12</f>
        <v>0</v>
      </c>
      <c r="D12" s="22">
        <f>'Begroting penvoerder'!D12+'Begroting pp2'!D12+'Begroting pp3'!D12+'Begroting pp4'!D12+'Begroting pp5'!D12+'Begroting pp6'!D12</f>
        <v>0</v>
      </c>
      <c r="E12" s="22">
        <f>'Begroting penvoerder'!E12+'Begroting pp2'!E12+'Begroting pp3'!E12+'Begroting pp4'!E12+'Begroting pp5'!E12+'Begroting pp6'!E12</f>
        <v>0</v>
      </c>
      <c r="F12" s="22">
        <f>'Begroting penvoerder'!F12+'Begroting pp2'!F12+'Begroting pp3'!F12+'Begroting pp4'!F12+'Begroting pp5'!F12+'Begroting pp6'!F12</f>
        <v>0</v>
      </c>
      <c r="G12" s="22">
        <f>'Begroting penvoerder'!G12+'Begroting pp2'!G12+'Begroting pp3'!G12+'Begroting pp4'!G12+'Begroting pp5'!G12+'Begroting pp6'!G12</f>
        <v>0</v>
      </c>
      <c r="H12" s="22">
        <f>'Begroting penvoerder'!H12+'Begroting pp2'!H12+'Begroting pp3'!H12+'Begroting pp4'!H12+'Begroting pp5'!H12+'Begroting pp6'!H12</f>
        <v>0</v>
      </c>
      <c r="I12" s="22">
        <f>'Begroting penvoerder'!I12+'Begroting pp2'!I12+'Begroting pp3'!I12+'Begroting pp4'!I12+'Begroting pp5'!I12+'Begroting pp6'!I12</f>
        <v>0</v>
      </c>
      <c r="J12" s="22">
        <f>'Begroting penvoerder'!J12+'Begroting pp2'!J12+'Begroting pp3'!J12+'Begroting pp4'!J12+'Begroting pp5'!J12+'Begroting pp6'!J12</f>
        <v>0</v>
      </c>
      <c r="K12" s="22">
        <f>'Begroting penvoerder'!K12+'Begroting pp2'!K12+'Begroting pp3'!K12+'Begroting pp4'!K12+'Begroting pp5'!K12+'Begroting pp6'!K12</f>
        <v>0</v>
      </c>
      <c r="L12" s="22">
        <f>'Begroting penvoerder'!L12+'Begroting pp2'!L12+'Begroting pp3'!L12+'Begroting pp4'!L12+'Begroting pp5'!L12+'Begroting pp6'!L12</f>
        <v>0</v>
      </c>
      <c r="M12" s="22">
        <f>'Begroting penvoerder'!M12+'Begroting pp2'!M12+'Begroting pp3'!M12+'Begroting pp4'!M12+'Begroting pp5'!M12+'Begroting pp6'!M12</f>
        <v>0</v>
      </c>
      <c r="N12" s="22">
        <f>'Begroting penvoerder'!N12+'Begroting pp2'!N12+'Begroting pp3'!N12+'Begroting pp4'!N12+'Begroting pp5'!N12+'Begroting pp6'!N12</f>
        <v>0</v>
      </c>
      <c r="O12" s="12">
        <f t="shared" si="0"/>
        <v>0</v>
      </c>
      <c r="P12" s="117" t="str">
        <f>IF(Algemeen!B29="","",Algemeen!B29)</f>
        <v/>
      </c>
      <c r="Q12" s="118"/>
      <c r="R12" s="118"/>
      <c r="S12" s="119"/>
    </row>
    <row r="13" spans="1:20" x14ac:dyDescent="0.2">
      <c r="A13" s="21">
        <v>10</v>
      </c>
      <c r="B13" s="22">
        <f>'Begroting penvoerder'!B13+'Begroting pp2'!B13+'Begroting pp3'!B13+'Begroting pp4'!B13+'Begroting pp5'!B13+'Begroting pp6'!B13</f>
        <v>0</v>
      </c>
      <c r="C13" s="22">
        <f>'Begroting penvoerder'!C13+'Begroting pp2'!C13+'Begroting pp3'!C13+'Begroting pp4'!C13+'Begroting pp5'!C13+'Begroting pp6'!C13</f>
        <v>0</v>
      </c>
      <c r="D13" s="22">
        <f>'Begroting penvoerder'!D13+'Begroting pp2'!D13+'Begroting pp3'!D13+'Begroting pp4'!D13+'Begroting pp5'!D13+'Begroting pp6'!D13</f>
        <v>0</v>
      </c>
      <c r="E13" s="22">
        <f>'Begroting penvoerder'!E13+'Begroting pp2'!E13+'Begroting pp3'!E13+'Begroting pp4'!E13+'Begroting pp5'!E13+'Begroting pp6'!E13</f>
        <v>0</v>
      </c>
      <c r="F13" s="22">
        <f>'Begroting penvoerder'!F13+'Begroting pp2'!F13+'Begroting pp3'!F13+'Begroting pp4'!F13+'Begroting pp5'!F13+'Begroting pp6'!F13</f>
        <v>0</v>
      </c>
      <c r="G13" s="22">
        <f>'Begroting penvoerder'!G13+'Begroting pp2'!G13+'Begroting pp3'!G13+'Begroting pp4'!G13+'Begroting pp5'!G13+'Begroting pp6'!G13</f>
        <v>0</v>
      </c>
      <c r="H13" s="22">
        <f>'Begroting penvoerder'!H13+'Begroting pp2'!H13+'Begroting pp3'!H13+'Begroting pp4'!H13+'Begroting pp5'!H13+'Begroting pp6'!H13</f>
        <v>0</v>
      </c>
      <c r="I13" s="22">
        <f>'Begroting penvoerder'!I13+'Begroting pp2'!I13+'Begroting pp3'!I13+'Begroting pp4'!I13+'Begroting pp5'!I13+'Begroting pp6'!I13</f>
        <v>0</v>
      </c>
      <c r="J13" s="22">
        <f>'Begroting penvoerder'!J13+'Begroting pp2'!J13+'Begroting pp3'!J13+'Begroting pp4'!J13+'Begroting pp5'!J13+'Begroting pp6'!J13</f>
        <v>0</v>
      </c>
      <c r="K13" s="22">
        <f>'Begroting penvoerder'!K13+'Begroting pp2'!K13+'Begroting pp3'!K13+'Begroting pp4'!K13+'Begroting pp5'!K13+'Begroting pp6'!K13</f>
        <v>0</v>
      </c>
      <c r="L13" s="22">
        <f>'Begroting penvoerder'!L13+'Begroting pp2'!L13+'Begroting pp3'!L13+'Begroting pp4'!L13+'Begroting pp5'!L13+'Begroting pp6'!L13</f>
        <v>0</v>
      </c>
      <c r="M13" s="22">
        <f>'Begroting penvoerder'!M13+'Begroting pp2'!M13+'Begroting pp3'!M13+'Begroting pp4'!M13+'Begroting pp5'!M13+'Begroting pp6'!M13</f>
        <v>0</v>
      </c>
      <c r="N13" s="22">
        <f>'Begroting penvoerder'!N13+'Begroting pp2'!N13+'Begroting pp3'!N13+'Begroting pp4'!N13+'Begroting pp5'!N13+'Begroting pp6'!N13</f>
        <v>0</v>
      </c>
      <c r="O13" s="12">
        <f t="shared" si="0"/>
        <v>0</v>
      </c>
      <c r="P13" s="120" t="str">
        <f>IF(Algemeen!B30="","",Algemeen!B30)</f>
        <v/>
      </c>
      <c r="Q13" s="121"/>
      <c r="R13" s="121"/>
      <c r="S13" s="122"/>
    </row>
    <row r="14" spans="1:20" x14ac:dyDescent="0.2">
      <c r="A14" s="17" t="s">
        <v>17</v>
      </c>
      <c r="B14" s="18">
        <f>B4+B5+B6+B7+B8+B9+B10+B11+B12+B13</f>
        <v>0</v>
      </c>
      <c r="C14" s="18">
        <f t="shared" ref="C14:L14" si="1">C4+C5+C6+C7+C8+C9+C10+C11+C12+C13</f>
        <v>0</v>
      </c>
      <c r="D14" s="18">
        <f t="shared" si="1"/>
        <v>0</v>
      </c>
      <c r="E14" s="18">
        <f t="shared" si="1"/>
        <v>0</v>
      </c>
      <c r="F14" s="18">
        <f>F4+F5+F6+F7+F8+F9+F10+F11+F12+F13</f>
        <v>0</v>
      </c>
      <c r="G14" s="18">
        <f t="shared" si="1"/>
        <v>0</v>
      </c>
      <c r="H14" s="18">
        <f t="shared" si="1"/>
        <v>0</v>
      </c>
      <c r="I14" s="18">
        <f t="shared" si="1"/>
        <v>0</v>
      </c>
      <c r="J14" s="18">
        <f t="shared" si="1"/>
        <v>0</v>
      </c>
      <c r="K14" s="18">
        <f t="shared" si="1"/>
        <v>0</v>
      </c>
      <c r="L14" s="18">
        <f t="shared" si="1"/>
        <v>0</v>
      </c>
      <c r="M14" s="18">
        <f>M4+M5+M6+M7+M8+M9+M10+M11+M12+M13</f>
        <v>0</v>
      </c>
      <c r="N14" s="18">
        <f>N4+N5+N6+N7+N8+N9+N10+N11+N12+N13</f>
        <v>0</v>
      </c>
      <c r="O14" s="11">
        <f>B14+C14+D14+E14+F14+G14+H14+I14+M14+J14+K14+L14+N14</f>
        <v>0</v>
      </c>
    </row>
    <row r="15" spans="1:20" ht="28.5" customHeight="1" x14ac:dyDescent="0.2"/>
    <row r="16" spans="1:20" ht="76.5" x14ac:dyDescent="0.2">
      <c r="A16" s="27" t="s">
        <v>43</v>
      </c>
      <c r="B16" s="94" t="s">
        <v>15</v>
      </c>
      <c r="C16" s="94" t="s">
        <v>87</v>
      </c>
      <c r="D16" s="95" t="s">
        <v>105</v>
      </c>
      <c r="E16" s="95" t="s">
        <v>65</v>
      </c>
      <c r="F16" s="95" t="s">
        <v>106</v>
      </c>
      <c r="G16" s="95" t="s">
        <v>85</v>
      </c>
      <c r="H16" s="95" t="s">
        <v>66</v>
      </c>
      <c r="I16" s="95" t="s">
        <v>67</v>
      </c>
      <c r="J16" s="95" t="s">
        <v>68</v>
      </c>
      <c r="K16" s="95" t="s">
        <v>86</v>
      </c>
      <c r="L16" s="95" t="s">
        <v>69</v>
      </c>
      <c r="M16" s="95" t="s">
        <v>104</v>
      </c>
      <c r="N16" s="28" t="s">
        <v>39</v>
      </c>
      <c r="O16" s="28" t="s">
        <v>16</v>
      </c>
    </row>
    <row r="17" spans="1:15" x14ac:dyDescent="0.2">
      <c r="A17" s="21">
        <f>Algemeen!B13</f>
        <v>0</v>
      </c>
      <c r="B17" s="22">
        <f>'Begroting penvoerder'!B14</f>
        <v>0</v>
      </c>
      <c r="C17" s="22">
        <f>'Begroting penvoerder'!C14</f>
        <v>0</v>
      </c>
      <c r="D17" s="22">
        <f>'Begroting penvoerder'!D14</f>
        <v>0</v>
      </c>
      <c r="E17" s="22">
        <f>'Begroting penvoerder'!E14</f>
        <v>0</v>
      </c>
      <c r="F17" s="22">
        <f>'Begroting penvoerder'!F14</f>
        <v>0</v>
      </c>
      <c r="G17" s="22">
        <f>'Begroting penvoerder'!G14</f>
        <v>0</v>
      </c>
      <c r="H17" s="22">
        <f>'Begroting penvoerder'!H14</f>
        <v>0</v>
      </c>
      <c r="I17" s="22">
        <f>'Begroting penvoerder'!I14</f>
        <v>0</v>
      </c>
      <c r="J17" s="22">
        <f>'Begroting penvoerder'!J14</f>
        <v>0</v>
      </c>
      <c r="K17" s="22">
        <f>'Begroting penvoerder'!K14</f>
        <v>0</v>
      </c>
      <c r="L17" s="22">
        <f>'Begroting penvoerder'!L14</f>
        <v>0</v>
      </c>
      <c r="M17" s="22">
        <f>'Begroting penvoerder'!M14</f>
        <v>0</v>
      </c>
      <c r="N17" s="22">
        <f>'Begroting penvoerder'!N14</f>
        <v>0</v>
      </c>
      <c r="O17" s="12">
        <f>'Begroting penvoerder'!O14</f>
        <v>0</v>
      </c>
    </row>
    <row r="18" spans="1:15" x14ac:dyDescent="0.2">
      <c r="A18" s="21">
        <f>Algemeen!B14</f>
        <v>0</v>
      </c>
      <c r="B18" s="22">
        <f>'Begroting pp2'!B14</f>
        <v>0</v>
      </c>
      <c r="C18" s="22">
        <f>'Begroting pp2'!C14</f>
        <v>0</v>
      </c>
      <c r="D18" s="22">
        <f>'Begroting pp2'!D14</f>
        <v>0</v>
      </c>
      <c r="E18" s="22">
        <f>'Begroting pp2'!E14</f>
        <v>0</v>
      </c>
      <c r="F18" s="22">
        <f>'Begroting pp2'!F14</f>
        <v>0</v>
      </c>
      <c r="G18" s="22">
        <f>'Begroting pp2'!G14</f>
        <v>0</v>
      </c>
      <c r="H18" s="22">
        <f>'Begroting pp2'!H14</f>
        <v>0</v>
      </c>
      <c r="I18" s="22">
        <f>'Begroting pp2'!I14</f>
        <v>0</v>
      </c>
      <c r="J18" s="22">
        <f>'Begroting pp2'!J14</f>
        <v>0</v>
      </c>
      <c r="K18" s="22">
        <f>'Begroting pp2'!K14</f>
        <v>0</v>
      </c>
      <c r="L18" s="22">
        <f>'Begroting pp2'!L14</f>
        <v>0</v>
      </c>
      <c r="M18" s="22">
        <f>'Begroting pp2'!M14</f>
        <v>0</v>
      </c>
      <c r="N18" s="22">
        <f>'Begroting pp2'!N14</f>
        <v>0</v>
      </c>
      <c r="O18" s="12">
        <f>'Begroting pp2'!O14</f>
        <v>0</v>
      </c>
    </row>
    <row r="19" spans="1:15" x14ac:dyDescent="0.2">
      <c r="A19" s="21">
        <f>Algemeen!B15</f>
        <v>0</v>
      </c>
      <c r="B19" s="22">
        <f>'Begroting pp3'!B14</f>
        <v>0</v>
      </c>
      <c r="C19" s="22">
        <f>'Begroting pp3'!C14</f>
        <v>0</v>
      </c>
      <c r="D19" s="22">
        <f>'Begroting pp3'!D14</f>
        <v>0</v>
      </c>
      <c r="E19" s="22">
        <f>'Begroting pp3'!E14</f>
        <v>0</v>
      </c>
      <c r="F19" s="22">
        <f>'Begroting pp3'!F14</f>
        <v>0</v>
      </c>
      <c r="G19" s="22">
        <f>'Begroting pp3'!G14</f>
        <v>0</v>
      </c>
      <c r="H19" s="22">
        <f>'Begroting pp3'!H14</f>
        <v>0</v>
      </c>
      <c r="I19" s="22">
        <f>'Begroting pp3'!I14</f>
        <v>0</v>
      </c>
      <c r="J19" s="22">
        <f>'Begroting pp3'!J14</f>
        <v>0</v>
      </c>
      <c r="K19" s="22">
        <f>'Begroting pp3'!K14</f>
        <v>0</v>
      </c>
      <c r="L19" s="22">
        <f>'Begroting pp3'!L14</f>
        <v>0</v>
      </c>
      <c r="M19" s="22">
        <f>'Begroting pp3'!M14</f>
        <v>0</v>
      </c>
      <c r="N19" s="22">
        <f>'Begroting pp3'!N14</f>
        <v>0</v>
      </c>
      <c r="O19" s="12">
        <f>'Begroting pp3'!O14</f>
        <v>0</v>
      </c>
    </row>
    <row r="20" spans="1:15" x14ac:dyDescent="0.2">
      <c r="A20" s="21">
        <f>Algemeen!B16</f>
        <v>0</v>
      </c>
      <c r="B20" s="22">
        <f>'Begroting pp4'!B14</f>
        <v>0</v>
      </c>
      <c r="C20" s="22">
        <f>'Begroting pp4'!C14</f>
        <v>0</v>
      </c>
      <c r="D20" s="22">
        <f>'Begroting pp4'!D14</f>
        <v>0</v>
      </c>
      <c r="E20" s="22">
        <f>'Begroting pp4'!E14</f>
        <v>0</v>
      </c>
      <c r="F20" s="22">
        <f>'Begroting pp4'!F14</f>
        <v>0</v>
      </c>
      <c r="G20" s="22">
        <f>'Begroting pp4'!G14</f>
        <v>0</v>
      </c>
      <c r="H20" s="22">
        <f>'Begroting pp4'!H14</f>
        <v>0</v>
      </c>
      <c r="I20" s="22">
        <f>'Begroting pp4'!I14</f>
        <v>0</v>
      </c>
      <c r="J20" s="22">
        <f>'Begroting pp4'!J14</f>
        <v>0</v>
      </c>
      <c r="K20" s="22">
        <f>'Begroting pp4'!K14</f>
        <v>0</v>
      </c>
      <c r="L20" s="22">
        <f>'Begroting pp4'!L14</f>
        <v>0</v>
      </c>
      <c r="M20" s="22">
        <f>'Begroting pp4'!M14</f>
        <v>0</v>
      </c>
      <c r="N20" s="22">
        <f>'Begroting pp4'!N14</f>
        <v>0</v>
      </c>
      <c r="O20" s="12">
        <f>'Begroting pp4'!O14</f>
        <v>0</v>
      </c>
    </row>
    <row r="21" spans="1:15" x14ac:dyDescent="0.2">
      <c r="A21" s="21">
        <f>Algemeen!B17</f>
        <v>0</v>
      </c>
      <c r="B21" s="22">
        <f>'Begroting pp5'!B14</f>
        <v>0</v>
      </c>
      <c r="C21" s="22">
        <f>'Begroting pp5'!C14</f>
        <v>0</v>
      </c>
      <c r="D21" s="22">
        <f>'Begroting pp5'!D14</f>
        <v>0</v>
      </c>
      <c r="E21" s="22">
        <f>'Begroting pp5'!E14</f>
        <v>0</v>
      </c>
      <c r="F21" s="22">
        <f>'Begroting pp5'!F14</f>
        <v>0</v>
      </c>
      <c r="G21" s="22">
        <f>'Begroting pp5'!G14</f>
        <v>0</v>
      </c>
      <c r="H21" s="22">
        <f>'Begroting pp5'!H14</f>
        <v>0</v>
      </c>
      <c r="I21" s="22">
        <f>'Begroting pp5'!I14</f>
        <v>0</v>
      </c>
      <c r="J21" s="22">
        <f>'Begroting pp5'!J14</f>
        <v>0</v>
      </c>
      <c r="K21" s="22">
        <f>'Begroting pp5'!K14</f>
        <v>0</v>
      </c>
      <c r="L21" s="22">
        <f>'Begroting pp5'!L14</f>
        <v>0</v>
      </c>
      <c r="M21" s="22">
        <f>'Begroting pp5'!M14</f>
        <v>0</v>
      </c>
      <c r="N21" s="22">
        <f>'Begroting pp5'!N14</f>
        <v>0</v>
      </c>
      <c r="O21" s="12">
        <f>'Begroting pp5'!O14</f>
        <v>0</v>
      </c>
    </row>
    <row r="22" spans="1:15" x14ac:dyDescent="0.2">
      <c r="A22" s="21">
        <f>Algemeen!B18</f>
        <v>0</v>
      </c>
      <c r="B22" s="22">
        <f>'Begroting pp6'!B14</f>
        <v>0</v>
      </c>
      <c r="C22" s="22">
        <f>'Begroting pp6'!C14</f>
        <v>0</v>
      </c>
      <c r="D22" s="22">
        <f>'Begroting pp6'!D14</f>
        <v>0</v>
      </c>
      <c r="E22" s="22">
        <f>'Begroting pp6'!E14</f>
        <v>0</v>
      </c>
      <c r="F22" s="22">
        <f>'Begroting pp6'!F14</f>
        <v>0</v>
      </c>
      <c r="G22" s="22">
        <f>'Begroting pp6'!G14</f>
        <v>0</v>
      </c>
      <c r="H22" s="22">
        <f>'Begroting pp6'!H14</f>
        <v>0</v>
      </c>
      <c r="I22" s="22">
        <f>'Begroting pp6'!I14</f>
        <v>0</v>
      </c>
      <c r="J22" s="22">
        <f>'Begroting pp6'!J14</f>
        <v>0</v>
      </c>
      <c r="K22" s="22">
        <f>'Begroting pp6'!K14</f>
        <v>0</v>
      </c>
      <c r="L22" s="22">
        <f>'Begroting pp6'!L14</f>
        <v>0</v>
      </c>
      <c r="M22" s="22">
        <f>'Begroting pp6'!M14</f>
        <v>0</v>
      </c>
      <c r="N22" s="22">
        <f>'Begroting pp6'!N14</f>
        <v>0</v>
      </c>
      <c r="O22" s="12">
        <f>'Begroting pp6'!O14</f>
        <v>0</v>
      </c>
    </row>
    <row r="23" spans="1:15" x14ac:dyDescent="0.2">
      <c r="A23" s="17" t="s">
        <v>17</v>
      </c>
      <c r="B23" s="11">
        <f t="shared" ref="B23:J23" si="2">B17+B18+B19+B20+B21+B22</f>
        <v>0</v>
      </c>
      <c r="C23" s="11">
        <f t="shared" si="2"/>
        <v>0</v>
      </c>
      <c r="D23" s="11">
        <f t="shared" si="2"/>
        <v>0</v>
      </c>
      <c r="E23" s="11">
        <f t="shared" si="2"/>
        <v>0</v>
      </c>
      <c r="F23" s="11">
        <f t="shared" si="2"/>
        <v>0</v>
      </c>
      <c r="G23" s="11">
        <f t="shared" si="2"/>
        <v>0</v>
      </c>
      <c r="H23" s="11">
        <f t="shared" si="2"/>
        <v>0</v>
      </c>
      <c r="I23" s="11">
        <f t="shared" si="2"/>
        <v>0</v>
      </c>
      <c r="J23" s="11">
        <f t="shared" si="2"/>
        <v>0</v>
      </c>
      <c r="K23" s="11">
        <f t="shared" ref="K23:L23" si="3">K17+K18+K19+K20+K21+K22</f>
        <v>0</v>
      </c>
      <c r="L23" s="11">
        <f t="shared" si="3"/>
        <v>0</v>
      </c>
      <c r="M23" s="11">
        <f>M17+M18+M19+M20+M21+M22</f>
        <v>0</v>
      </c>
      <c r="N23" s="11">
        <f>N17+N18+N19+N20+N21+N22</f>
        <v>0</v>
      </c>
      <c r="O23" s="11">
        <f>O17+O18+O19+O20+O21+O22</f>
        <v>0</v>
      </c>
    </row>
  </sheetData>
  <sheetProtection algorithmName="SHA-512" hashValue="nl50xafQlQMHee5iu0x61tNJEL7twbk9dK0nrRBPJOWk/HF3aJUKppsUQeItCyByK3qy0gJ5rUNVJRHbPWkbSg==" saltValue="SPDNCXnOnENxrYlS0XvdNg==" spinCount="100000" sheet="1" objects="1" scenarios="1"/>
  <mergeCells count="13">
    <mergeCell ref="P11:S11"/>
    <mergeCell ref="P12:S12"/>
    <mergeCell ref="P13:S13"/>
    <mergeCell ref="P6:S6"/>
    <mergeCell ref="P7:S7"/>
    <mergeCell ref="P8:S8"/>
    <mergeCell ref="P9:S9"/>
    <mergeCell ref="P10:S10"/>
    <mergeCell ref="P4:S4"/>
    <mergeCell ref="P5:S5"/>
    <mergeCell ref="A1:C1"/>
    <mergeCell ref="D1:K1"/>
    <mergeCell ref="Q3:T3"/>
  </mergeCells>
  <pageMargins left="0.25" right="0.25" top="0.75" bottom="0.75" header="0.3" footer="0.3"/>
  <pageSetup paperSize="9" scale="69"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3"/>
  <sheetViews>
    <sheetView workbookViewId="0">
      <selection activeCell="E1" sqref="E1"/>
    </sheetView>
  </sheetViews>
  <sheetFormatPr defaultRowHeight="11.25" x14ac:dyDescent="0.15"/>
  <cols>
    <col min="1" max="1" width="63.25" bestFit="1" customWidth="1"/>
    <col min="2" max="2" width="14" bestFit="1" customWidth="1"/>
  </cols>
  <sheetData>
    <row r="1" spans="1:5" ht="15" x14ac:dyDescent="0.25">
      <c r="A1" t="s">
        <v>97</v>
      </c>
      <c r="B1" s="104">
        <f>Financieringsplan!B3*50%</f>
        <v>0</v>
      </c>
      <c r="C1">
        <v>50000</v>
      </c>
      <c r="E1" s="105" t="str">
        <f>IF(B2=0, "Niet subsidiabel, projectomvang te klein", "")</f>
        <v>Niet subsidiabel, projectomvang te klein</v>
      </c>
    </row>
    <row r="2" spans="1:5" x14ac:dyDescent="0.15">
      <c r="A2" t="s">
        <v>98</v>
      </c>
      <c r="B2">
        <f>IF(B1&lt;C1,0,IF(B1&gt;C2,C2,B1))</f>
        <v>0</v>
      </c>
      <c r="C2">
        <v>500000</v>
      </c>
    </row>
    <row r="3" spans="1:5" x14ac:dyDescent="0.15">
      <c r="A3" t="s">
        <v>99</v>
      </c>
    </row>
  </sheetData>
  <conditionalFormatting sqref="E1">
    <cfRule type="containsText" dxfId="10" priority="1" operator="containsText" text="Niet subsidiabel">
      <formula>NOT(ISERROR(SEARCH("Niet subsidiabel",E1)))</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2">
    <tabColor theme="0" tint="-0.499984740745262"/>
  </sheetPr>
  <dimension ref="A1:D28"/>
  <sheetViews>
    <sheetView topLeftCell="A56" workbookViewId="0"/>
  </sheetViews>
  <sheetFormatPr defaultColWidth="9" defaultRowHeight="12" x14ac:dyDescent="0.2"/>
  <cols>
    <col min="1" max="1" width="33.125" style="1" customWidth="1"/>
    <col min="2" max="2" width="14" style="1" bestFit="1" customWidth="1"/>
    <col min="3" max="3" width="14" style="1" customWidth="1"/>
    <col min="4" max="16384" width="9" style="1"/>
  </cols>
  <sheetData>
    <row r="1" spans="1:4" hidden="1" x14ac:dyDescent="0.2">
      <c r="A1" s="79" t="s">
        <v>70</v>
      </c>
    </row>
    <row r="2" spans="1:4" hidden="1" x14ac:dyDescent="0.2">
      <c r="A2" s="89" t="s">
        <v>81</v>
      </c>
      <c r="B2" s="30"/>
      <c r="C2" s="30"/>
    </row>
    <row r="3" spans="1:4" hidden="1" x14ac:dyDescent="0.2">
      <c r="A3" s="80"/>
      <c r="B3" s="30"/>
      <c r="C3" s="30"/>
    </row>
    <row r="4" spans="1:4" hidden="1" x14ac:dyDescent="0.2">
      <c r="A4" s="80"/>
      <c r="B4" s="30"/>
      <c r="C4" s="30"/>
    </row>
    <row r="5" spans="1:4" hidden="1" x14ac:dyDescent="0.2">
      <c r="A5" s="80"/>
      <c r="B5" s="30"/>
      <c r="C5" s="30"/>
    </row>
    <row r="6" spans="1:4" hidden="1" x14ac:dyDescent="0.2">
      <c r="A6" s="81" t="s">
        <v>71</v>
      </c>
    </row>
    <row r="7" spans="1:4" hidden="1" x14ac:dyDescent="0.2">
      <c r="A7" s="82" t="s">
        <v>82</v>
      </c>
    </row>
    <row r="8" spans="1:4" hidden="1" x14ac:dyDescent="0.2">
      <c r="A8" s="82" t="s">
        <v>83</v>
      </c>
    </row>
    <row r="9" spans="1:4" hidden="1" x14ac:dyDescent="0.2">
      <c r="A9" s="82" t="s">
        <v>84</v>
      </c>
    </row>
    <row r="10" spans="1:4" hidden="1" x14ac:dyDescent="0.2">
      <c r="A10" s="82"/>
    </row>
    <row r="11" spans="1:4" hidden="1" x14ac:dyDescent="0.2">
      <c r="A11" s="82"/>
    </row>
    <row r="12" spans="1:4" hidden="1" x14ac:dyDescent="0.2"/>
    <row r="13" spans="1:4" hidden="1" x14ac:dyDescent="0.2">
      <c r="A13" s="85" t="s">
        <v>22</v>
      </c>
      <c r="B13" s="29">
        <f>'Begroting totaal'!O14</f>
        <v>0</v>
      </c>
      <c r="D13" s="3" t="s">
        <v>80</v>
      </c>
    </row>
    <row r="14" spans="1:4" hidden="1" x14ac:dyDescent="0.2">
      <c r="A14" s="86" t="s">
        <v>74</v>
      </c>
      <c r="B14" s="88">
        <v>0.4</v>
      </c>
    </row>
    <row r="15" spans="1:4" hidden="1" x14ac:dyDescent="0.2">
      <c r="A15" s="87" t="s">
        <v>75</v>
      </c>
      <c r="B15" s="29">
        <f>B13*B14</f>
        <v>0</v>
      </c>
      <c r="D15" s="91" t="s">
        <v>94</v>
      </c>
    </row>
    <row r="16" spans="1:4" hidden="1" x14ac:dyDescent="0.2">
      <c r="A16" s="86" t="s">
        <v>77</v>
      </c>
      <c r="B16" s="29">
        <v>50000</v>
      </c>
    </row>
    <row r="17" spans="1:4" hidden="1" x14ac:dyDescent="0.2">
      <c r="A17" s="86" t="s">
        <v>76</v>
      </c>
      <c r="B17" s="30">
        <v>250000</v>
      </c>
    </row>
    <row r="18" spans="1:4" hidden="1" x14ac:dyDescent="0.2">
      <c r="A18" s="87" t="s">
        <v>79</v>
      </c>
      <c r="B18" s="90">
        <f>IF(B15&lt;B16,0,IF(B15&gt;B17,B17,B15))</f>
        <v>0</v>
      </c>
      <c r="C18" s="30"/>
      <c r="D18" s="31" t="s">
        <v>95</v>
      </c>
    </row>
    <row r="19" spans="1:4" hidden="1" x14ac:dyDescent="0.2"/>
    <row r="20" spans="1:4" hidden="1" x14ac:dyDescent="0.2"/>
    <row r="21" spans="1:4" hidden="1" x14ac:dyDescent="0.2"/>
    <row r="22" spans="1:4" hidden="1" x14ac:dyDescent="0.2"/>
    <row r="23" spans="1:4" hidden="1" x14ac:dyDescent="0.2">
      <c r="A23" s="31" t="str">
        <f>IF(Algemeen!B7="Concrete acties die passen binnen de LOS Oost-Groningen","LOS","activiteit")</f>
        <v>activiteit</v>
      </c>
      <c r="B23" s="33" t="str">
        <f>IF((A23="zetmeel")*AND(A14&lt;B2),"0",IF((A23="zetmeel")*AND(A14&gt;C2),C2,A14))</f>
        <v>Subsidiepercentage</v>
      </c>
      <c r="C23" s="1" t="s">
        <v>78</v>
      </c>
    </row>
    <row r="24" spans="1:4" hidden="1" x14ac:dyDescent="0.2">
      <c r="B24" s="34"/>
      <c r="C24" s="32"/>
      <c r="D24" s="33"/>
    </row>
    <row r="25" spans="1:4" hidden="1" x14ac:dyDescent="0.2">
      <c r="B25" s="34"/>
      <c r="C25" s="32"/>
      <c r="D25" s="33"/>
    </row>
    <row r="26" spans="1:4" hidden="1" x14ac:dyDescent="0.2">
      <c r="B26" s="33"/>
      <c r="D26" s="33"/>
    </row>
    <row r="27" spans="1:4" hidden="1" x14ac:dyDescent="0.2">
      <c r="A27" s="1" t="str">
        <f>IF(Algemeen!B7="Productiviteitsverhoging van de zetmeelaardappelteelt in de Veenkoloniën door het ontwikkelen van nieuwe aardappelrassen met behulp van nieuwe aardappelveredelingstechnieken","zetmeel",IF(Algemeen!B7="Ontwikkeling van een economisch rendabele keten voor teelt en afzet van lupine in de Veenkoloniën","lupine",IF(Algemeen!B7="Ontwikkeling van een economisch rendabele keten voor teelt en afzet van soja in de Veenkoloniën","soja",IF(Algemeen!B7="Het verhogen van het rendement en het verminderen van opbrengstvariatie op het boerenbedrijf door ontwikkeling en toepassing van technieken op het gebied van precisielandbouw in de Veenkoloniën","precisie","activiteit"))))</f>
        <v>activiteit</v>
      </c>
      <c r="B27" s="33" t="str">
        <f>IF((A23="activiteit"),"0",0)</f>
        <v>0</v>
      </c>
      <c r="C27" s="1" t="s">
        <v>44</v>
      </c>
      <c r="D27" s="33" t="s">
        <v>45</v>
      </c>
    </row>
    <row r="28" spans="1:4" hidden="1" x14ac:dyDescent="0.2"/>
  </sheetData>
  <sheetProtection password="81CE" sheet="1" objects="1" scenarios="1" selectLockedCells="1" selectUnlockedCells="1"/>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Blad3">
    <tabColor rgb="FF00B050"/>
    <pageSetUpPr fitToPage="1"/>
  </sheetPr>
  <dimension ref="A1:T46"/>
  <sheetViews>
    <sheetView showGridLines="0" workbookViewId="0">
      <selection activeCell="D8" sqref="D8"/>
    </sheetView>
  </sheetViews>
  <sheetFormatPr defaultColWidth="9" defaultRowHeight="12" x14ac:dyDescent="0.2"/>
  <cols>
    <col min="1" max="1" width="11.25" style="4" bestFit="1" customWidth="1"/>
    <col min="2" max="15" width="13.625" style="4" customWidth="1"/>
    <col min="16" max="16" width="4.125" style="4" customWidth="1"/>
    <col min="17" max="17" width="17.5" style="4" customWidth="1"/>
    <col min="18" max="18" width="10.875" style="4" customWidth="1"/>
    <col min="19" max="16384" width="9" style="4"/>
  </cols>
  <sheetData>
    <row r="1" spans="1:20" ht="15.75" x14ac:dyDescent="0.25">
      <c r="A1" s="110" t="s">
        <v>12</v>
      </c>
      <c r="B1" s="110"/>
      <c r="C1" s="111"/>
      <c r="D1" s="112">
        <f>Algemeen!B13</f>
        <v>0</v>
      </c>
      <c r="E1" s="113"/>
      <c r="F1" s="113"/>
      <c r="G1" s="113"/>
      <c r="H1" s="113"/>
      <c r="I1" s="113"/>
      <c r="J1" s="113"/>
      <c r="K1" s="113"/>
      <c r="L1" s="113"/>
      <c r="M1" s="113"/>
      <c r="N1" s="113"/>
      <c r="O1" s="114"/>
    </row>
    <row r="2" spans="1:20" x14ac:dyDescent="0.2">
      <c r="A2" s="4" t="s">
        <v>13</v>
      </c>
    </row>
    <row r="3" spans="1:20" ht="76.5" x14ac:dyDescent="0.2">
      <c r="A3" s="27" t="s">
        <v>14</v>
      </c>
      <c r="B3" s="94" t="s">
        <v>15</v>
      </c>
      <c r="C3" s="94" t="s">
        <v>87</v>
      </c>
      <c r="D3" s="95" t="s">
        <v>105</v>
      </c>
      <c r="E3" s="95" t="s">
        <v>65</v>
      </c>
      <c r="F3" s="95" t="s">
        <v>106</v>
      </c>
      <c r="G3" s="95" t="s">
        <v>85</v>
      </c>
      <c r="H3" s="95" t="s">
        <v>66</v>
      </c>
      <c r="I3" s="95" t="s">
        <v>67</v>
      </c>
      <c r="J3" s="95" t="s">
        <v>68</v>
      </c>
      <c r="K3" s="95" t="s">
        <v>86</v>
      </c>
      <c r="L3" s="95" t="s">
        <v>69</v>
      </c>
      <c r="M3" s="95" t="s">
        <v>104</v>
      </c>
      <c r="N3" s="28" t="s">
        <v>39</v>
      </c>
      <c r="O3" s="28" t="s">
        <v>16</v>
      </c>
      <c r="Q3" s="123" t="s">
        <v>46</v>
      </c>
      <c r="R3" s="123"/>
      <c r="S3" s="123"/>
      <c r="T3" s="123"/>
    </row>
    <row r="4" spans="1:20" ht="11.25" customHeight="1" x14ac:dyDescent="0.2">
      <c r="A4" s="21">
        <v>1</v>
      </c>
      <c r="B4" s="22">
        <f>IF((A17=1)*AND(I17&gt;0),K17,0)+IF((A18=1)*AND(I18&gt;0),K18,0)+IF((A19=1)*AND(I19&gt;0),K19,0)+IF((A20=1)*AND(I20&gt;0),K20,0)+IF((A21=1)*AND(I21&gt;0),K21,0)+IF((A22=1)*AND(I22&gt;0),K22,0)+IF((A23=1)*AND(I23&gt;0),K23,0)+IF((A24=1)*AND(I24&gt;0),K24,0)+IF((A25=1)*AND(I25&gt;0),K25,0)+IF((A26=1)*AND(I26&gt;0),K26,0)+IF((A27=1)*AND(I27&gt;0),K27,0)+IF((A28=1)*AND(I28&gt;0),K28,0)+IF((A29=1)*AND(I29&gt;0),K29,0)+IF((A30=1)*AND(I30&gt;0),K30,0)+IF((A31=1)*AND(I31&gt;0),K31,0)+IF((A32=1)*AND(I32&gt;0),K32,0)+IF((A33=1)*AND(I33&gt;0),K33,0)+IF((A34=1)*AND(I34&gt;0),K34,0)+IF((A35=1)*AND(I35&gt;0),K35,0)+IF((A36=1)*AND(I36&gt;0),K36,0)+IF((A37=1)*AND(I37&gt;0),K37,0)+IF((A38=1)*AND(I38&gt;0),K38,0)+IF((A39=1)*AND(I39&gt;0),K39,0)+IF((A40=1)*AND(I40&gt;0),K40,0)+IF((A41=1)*AND(I41&gt;0),K41,0)+IF((A42=1)*AND(I42&gt;0),K42,0)+IF((A43=1)*AND(I43&gt;0),K43,0)+IF((A44=1)*AND(I44&gt;0),K44,0)+IF((A45=1)*AND(I45&gt;0),K45,0)+IF((A46=1)*AND(I46&gt;0),K46,0)</f>
        <v>0</v>
      </c>
      <c r="C4" s="22">
        <f>IF((A17=1)*AND(J17&gt;0),K17,0)+IF((A18=1)*AND(J18&gt;0),K18,0)+IF((A19=1)*AND(J19&gt;0),K19,0)+IF((A20=1)*AND(J20&gt;0),K20,0)+IF((A21=1)*AND(J21&gt;0),K21,0)+IF((A22=1)*AND(J22&gt;0),K22,0)+IF((A23=1)*AND(J23&gt;0),K23,0)+IF((A24=1)*AND(J24&gt;0),K24,0)+IF((A25=1)*AND(J25&gt;0),K25,0)+IF((A26=1)*AND(J26&gt;0),K26,0)+IF((A27=1)*AND(J27&gt;0),K27,0)+IF((A28=1)*AND(J28&gt;0),K28,0)+IF((A29=1)*AND(J29&gt;0),K29,0)+IF((A30=1)*AND(J30&gt;0),K30,0)+IF((A31=1)*AND(J31&gt;0),K31,0)+IF((A32=1)*AND(J32&gt;0),K32,0)+IF((A33=1)*AND(J33&gt;0),K33,0)+IF((A34=1)*AND(J34&gt;0),K34,0)+IF((A35=1)*AND(J35&gt;0),K35,0)+IF((A36=1)*AND(J36&gt;0),K36,0)+IF((A37=1)*AND(J37&gt;0),K37,0)+IF((A38=1)*AND(J38&gt;0),K38,0)+IF((A39=1)*AND(J39&gt;0),K39,0)+IF((A40=1)*AND(J40&gt;0),K40,0)+IF((A41=1)*AND(J41&gt;0),K41,0)+IF((A42=1)*AND(J42&gt;0),K42,0)+IF((A43=1)*AND(J43&gt;0),K43,0)+IF((A44=1)*AND(J44&gt;0),K44,0)+IF((A45=1)*AND(J45&gt;0),K45,0)+IF((A46=1)*AND(J46&gt;0),K46,0)</f>
        <v>0</v>
      </c>
      <c r="D4" s="78"/>
      <c r="E4" s="78"/>
      <c r="F4" s="13"/>
      <c r="G4" s="13"/>
      <c r="H4" s="13"/>
      <c r="I4" s="13"/>
      <c r="J4" s="13"/>
      <c r="K4" s="13"/>
      <c r="L4" s="13"/>
      <c r="M4" s="13"/>
      <c r="N4" s="13"/>
      <c r="O4" s="12">
        <f t="shared" ref="O4:O14" si="0">B4+C4+D4+E4+F4+G4+H4+I4+J4+K4+L4+M4+N4</f>
        <v>0</v>
      </c>
      <c r="P4" s="4">
        <v>1</v>
      </c>
      <c r="Q4" s="124" t="str">
        <f>Algemeen!B21</f>
        <v>Projectmanagement</v>
      </c>
      <c r="R4" s="125"/>
      <c r="S4" s="125"/>
      <c r="T4" s="126"/>
    </row>
    <row r="5" spans="1:20" x14ac:dyDescent="0.2">
      <c r="A5" s="21">
        <v>2</v>
      </c>
      <c r="B5" s="22">
        <f>IF((A17=2)*AND(I17&gt;0),K17,0)+IF((A18=2)*AND(I18&gt;0),K18,0)+IF((A19=2)*AND(I19&gt;0),K19,0)+IF((A20=2)*AND(I20&gt;0),K20,0)+IF((A21=2)*AND(I21&gt;0),K21,0)+IF((A22=2)*AND(I22&gt;0),K22,0)+IF((A23=2)*AND(I23&gt;0),K23,0)+IF((A24=2)*AND(I24&gt;0),K24,0)+IF((A25=2)*AND(I25&gt;0),K25,0)+IF((A26=2)*AND(I26&gt;0),K26,0)+IF((A27=2)*AND(I27&gt;0),K27,0)+IF((A28=2)*AND(I28&gt;0),K28,0)+IF((A29=2)*AND(I29&gt;0),K29,0)+IF((A30=2)*AND(I30&gt;0),K30,0)+IF((A31=2)*AND(I31&gt;0),K31,0)+IF((A32=2)*AND(I32&gt;0),K32,0)+IF((A33=2)*AND(I33&gt;0),K33,0)+IF((A34=2)*AND(I34&gt;0),K34,0)+IF((A35=2)*AND(I35&gt;0),K35,0)+IF((A36=2)*AND(I36&gt;0),K36,0)+IF((A37=2)*AND(I37&gt;0),K37,0)+IF((A38=2)*AND(I38&gt;0),K38,0)+IF((A39=2)*AND(I39&gt;0),K39,0)+IF((A40=2)*AND(I40&gt;0),K40,0)+IF((A41=2)*AND(I41&gt;0),K41,0)+IF((A42=2)*AND(I42&gt;0),K42,0)+IF((A43=2)*AND(I43&gt;0),K43,0)+IF((A44=2)*AND(I44&gt;0),K44,0)+IF((A45=2)*AND(I45&gt;0),K45,0)+IF((A46=2)*AND(I46&gt;0),K46,0)</f>
        <v>0</v>
      </c>
      <c r="C5" s="22">
        <f>IF((A17=2)*AND(J17&gt;0),K17,0)+IF((A18=2)*AND(J18&gt;0),K18,0)+IF((A19=2)*AND(J19&gt;0),K19,0)+IF((A20=2)*AND(J20&gt;0),K20,0)+IF((A21=2)*AND(J21&gt;0),K21,0)+IF((A22=2)*AND(J22&gt;0),K22,0)+IF((A23=2)*AND(J23&gt;0),K23,0)+IF((A24=2)*AND(J24&gt;0),K24,0)+IF((A25=2)*AND(J25&gt;0),K25,0)+IF((A26=2)*AND(J26&gt;0),K26,0)+IF((A27=2)*AND(J27&gt;0),K27,0)+IF((A28=2)*AND(J28&gt;0),K28,0)+IF((A29=2)*AND(J29&gt;0),K29,0)+IF((A30=2)*AND(J30&gt;0),K30,0)+IF((A31=2)*AND(J31&gt;0),K31,0)+IF((A32=2)*AND(J32&gt;0),K32,0)+IF((A33=2)*AND(J33&gt;0),K33,0)+IF((A34=2)*AND(J34&gt;0),K34,0)+IF((A35=2)*AND(J35&gt;0),K35,0)+IF((A36=2)*AND(J36&gt;0),K36,0)+IF((A37=2)*AND(J37&gt;0),K37,0)+IF((A38=2)*AND(J38&gt;0),K38,0)+IF((A39=2)*AND(J39&gt;0),K39,0)+IF((A40=2)*AND(J40&gt;0),K40,0)+IF((A41=2)*AND(J41&gt;0),K41,0)+IF((A42=2)*AND(J42&gt;0),K42,0)+IF((A43=2)*AND(J43&gt;0),K43,0)+IF((A44=2)*AND(J44&gt;0),K44,0)+IF((A45=2)*AND(J45&gt;0),K45,0)+IF((A46=2)*AND(J46&gt;0),K46,0)</f>
        <v>0</v>
      </c>
      <c r="D5" s="78"/>
      <c r="E5" s="78"/>
      <c r="F5" s="13"/>
      <c r="G5" s="13"/>
      <c r="H5" s="13"/>
      <c r="I5" s="13"/>
      <c r="J5" s="13"/>
      <c r="K5" s="13"/>
      <c r="L5" s="13"/>
      <c r="M5" s="13"/>
      <c r="N5" s="13"/>
      <c r="O5" s="12">
        <f t="shared" si="0"/>
        <v>0</v>
      </c>
      <c r="P5" s="4">
        <v>2</v>
      </c>
      <c r="Q5" s="117" t="str">
        <f>Algemeen!B22</f>
        <v>Voorlichting en communicatie</v>
      </c>
      <c r="R5" s="118"/>
      <c r="S5" s="118"/>
      <c r="T5" s="119"/>
    </row>
    <row r="6" spans="1:20" x14ac:dyDescent="0.2">
      <c r="A6" s="21">
        <v>3</v>
      </c>
      <c r="B6" s="22">
        <f>IF((A17=3)*AND(I17&gt;0),K17,0)+IF((A18=3)*AND(I18&gt;0),K18,0)+IF((A19=3)*AND(I19&gt;0),K19,0)+IF((A20=3)*AND(I20&gt;0),K20,0)+IF((A21=3)*AND(I21&gt;0),K21,0)+IF((A22=3)*AND(I22&gt;0),K22,0)+IF((A23=3)*AND(I23&gt;0),K23,0)+IF((A24=3)*AND(I24&gt;0),K24,0)+IF((A25=3)*AND(I25&gt;0),K25,0)+IF((A26=3)*AND(I26&gt;0),K26,0)+IF((A27=3)*AND(I27&gt;0),K27,0)+IF((A28=3)*AND(I28&gt;0),K28,0)+IF((A29=3)*AND(I29&gt;0),K29,0)+IF((A30=3)*AND(I30&gt;0),K30,0)+IF((A31=3)*AND(I31&gt;0),K31,0)+IF((A32=3)*AND(I32&gt;0),K32,0)+IF((A33=3)*AND(I33&gt;0),K33,0)+IF((A34=3)*AND(I34&gt;0),K34,0)+IF((A35=3)*AND(I35&gt;0),K35,0)+IF((A36=3)*AND(I36&gt;0),K36,0)+IF((A37=3)*AND(I37&gt;0),K37,0)+IF((A38=3)*AND(I38&gt;0),K38,0)+IF((A39=3)*AND(I39&gt;0),K39,0)+IF((A40=3)*AND(I40&gt;0),K40,0)+IF((A41=3)*AND(I41&gt;0),K41,0)+IF((A42=3)*AND(I42&gt;0),K42,0)+IF((A43=3)*AND(I43&gt;0),K43,0)+IF((A44=3)*AND(I44&gt;0),K44,0)+IF((A45=3)*AND(I45&gt;0),K45,0)+IF((A46=3)*AND(I46&gt;0),K46,0)</f>
        <v>0</v>
      </c>
      <c r="C6" s="22">
        <f>IF((A17=3)*AND(J17&gt;0),K17,0)+IF((A18=3)*AND(J18&gt;0),K18,0)+IF((A19=3)*AND(J19&gt;0),K19,0)+IF((A20=3)*AND(J20&gt;0),K20,0)+IF((A21=3)*AND(J21&gt;0),K21,0)+IF((A22=3)*AND(J22&gt;0),K22,0)+IF((A23=3)*AND(J23&gt;0),K23,0)+IF((A24=3)*AND(J24&gt;0),K24,0)+IF((A25=3)*AND(J25&gt;0),K25,0)+IF((A26=3)*AND(J26&gt;0),K26,0)+IF((A27=3)*AND(J27&gt;0),K27,0)+IF((A28=3)*AND(J28&gt;0),K28,0)+IF((A29=3)*AND(J29&gt;0),K29,0)+IF((A30=3)*AND(J30&gt;0),K30,0)+IF((A31=3)*AND(J31&gt;0),K31,0)+IF((A32=3)*AND(J32&gt;0),K32,0)+IF((A33=3)*AND(J33&gt;0),K33,0)+IF((A34=3)*AND(J34&gt;0),K34,0)+IF((A35=3)*AND(J35&gt;0),K35,0)+IF((A36=3)*AND(J36&gt;0),K36,0)+IF((A37=3)*AND(J37&gt;0),K37,0)+IF((A38=3)*AND(J38&gt;0),K38,0)+IF((A39=3)*AND(J39&gt;0),K39,0)+IF((A40=3)*AND(J40&gt;0),K40,0)+IF((A41=3)*AND(J41&gt;0),K41,0)+IF((A42=3)*AND(J42&gt;0),K42,0)+IF((A43=3)*AND(J43&gt;0),K43,0)+IF((A44=3)*AND(J44&gt;0),K44,0)+IF((A45=3)*AND(J45&gt;0),K45,0)+IF((A46=3)*AND(J46&gt;0),K46,0)</f>
        <v>0</v>
      </c>
      <c r="D6" s="58"/>
      <c r="E6" s="78"/>
      <c r="F6" s="13"/>
      <c r="G6" s="58"/>
      <c r="H6" s="58"/>
      <c r="I6" s="58"/>
      <c r="J6" s="58"/>
      <c r="K6" s="58"/>
      <c r="L6" s="58"/>
      <c r="M6" s="58"/>
      <c r="N6" s="58"/>
      <c r="O6" s="12">
        <f t="shared" si="0"/>
        <v>0</v>
      </c>
      <c r="P6" s="4">
        <v>3</v>
      </c>
      <c r="Q6" s="117" t="str">
        <f>IF(Algemeen!B23="","",Algemeen!B23)</f>
        <v>Voorbereidingskosten</v>
      </c>
      <c r="R6" s="118"/>
      <c r="S6" s="118"/>
      <c r="T6" s="119"/>
    </row>
    <row r="7" spans="1:20" x14ac:dyDescent="0.2">
      <c r="A7" s="21">
        <v>4</v>
      </c>
      <c r="B7" s="22">
        <f>IF((A17=4)*AND(I17&gt;0),K17,0)+IF((A18=4)*AND(I18&gt;0),K18,0)+IF((A19=4)*AND(I19&gt;0),K19,0)+IF((A20=4)*AND(I20&gt;0),K20,0)+IF((A21=4)*AND(I21&gt;0),K21,0)+IF((A22=4)*AND(I22&gt;0),K22,0)+IF((A23=4)*AND(I23&gt;0),K23,0)+IF((A24=4)*AND(I24&gt;0),K24,0)+IF((A25=4)*AND(I25&gt;0),K25,0)+IF((A26=4)*AND(I26&gt;0),K26,0)+IF((A27=4)*AND(I27&gt;0),K27,0)+IF((A28=4)*AND(I28&gt;0),K28,0)+IF((A29=4)*AND(I29&gt;0),K29,0)+IF((A30=4)*AND(I30&gt;0),K30,0)+IF((A31=4)*AND(I31&gt;0),K31,0)+IF((A32=4)*AND(I32&gt;0),K32,0)+IF((A33=4)*AND(I33&gt;0),K33,0)+IF((A34=4)*AND(I34&gt;0),K34,0)+IF((A35=4)*AND(I35&gt;0),K35,0)+IF((A36=4)*AND(I36&gt;0),K36,0)+IF((A37=4)*AND(I37&gt;0),K37,0)+IF((A38=4)*AND(I38&gt;0),K38,0)+IF((A39=4)*AND(I39&gt;0),K39,0)+IF((A40=4)*AND(I40&gt;0),K40,0)+IF((A41=4)*AND(I41&gt;0),K41,0)+IF((A42=4)*AND(I42&gt;0),K42,0)+IF((A43=4)*AND(I43&gt;0),K43,0)+IF((A44=4)*AND(I44&gt;0),K44,0)+IF((A45=4)*AND(I45&gt;0),K45,0)+IF((A46=4)*AND(I46&gt;0),K46,0)</f>
        <v>0</v>
      </c>
      <c r="C7" s="22">
        <f>IF((A17=4)*AND(J17&gt;0),K17,0)+IF((A18=4)*AND(J18&gt;0),K18,0)+IF((A19=4)*AND(J19&gt;0),K19,0)+IF((A20=4)*AND(J20&gt;0),K20,0)+IF((A21=4)*AND(J21&gt;0),K21,0)+IF((A22=4)*AND(J22&gt;0),K22,0)+IF((A23=4)*AND(J23&gt;0),K23,0)+IF((A24=4)*AND(J24&gt;0),K24,0)+IF((A25=4)*AND(J25&gt;0),K25,0)+IF((A26=4)*AND(J26&gt;0),K26,0)+IF((A27=4)*AND(J27&gt;0),K27,0)+IF((A28=4)*AND(J28&gt;0),K28,0)+IF((A29=4)*AND(J29&gt;0),K29,0)+IF((A30=4)*AND(J30&gt;0),K30,0)+IF((A31=4)*AND(J31&gt;0),K31,0)+IF((A32=4)*AND(J32&gt;0),K32,0)+IF((A33=4)*AND(J33&gt;0),K33,0)+IF((A34=4)*AND(J34&gt;0),K34,0)+IF((A35=4)*AND(J35&gt;0),K35,0)+IF((A36=4)*AND(J36&gt;0),K36,0)+IF((A37=4)*AND(J37&gt;0),K37,0)+IF((A38=4)*AND(J38&gt;0),K38,0)+IF((A39=4)*AND(J39&gt;0),K39,0)+IF((A40=4)*AND(J40&gt;0),K40,0)+IF((A41=4)*AND(J41&gt;0),K41,0)+IF((A42=4)*AND(J42&gt;0),K42,0)+IF((A43=4)*AND(J43&gt;0),K43,0)+IF((A44=4)*AND(J44&gt;0),K44,0)+IF((A45=4)*AND(J45&gt;0),K45,0)+IF((A46=4)*AND(J46&gt;0),K46,0)</f>
        <v>0</v>
      </c>
      <c r="D7" s="78"/>
      <c r="E7" s="78"/>
      <c r="F7" s="13"/>
      <c r="G7" s="13"/>
      <c r="H7" s="13"/>
      <c r="I7" s="13"/>
      <c r="J7" s="13"/>
      <c r="K7" s="13"/>
      <c r="L7" s="13"/>
      <c r="M7" s="13"/>
      <c r="N7" s="13"/>
      <c r="O7" s="12">
        <f t="shared" si="0"/>
        <v>0</v>
      </c>
      <c r="P7" s="4">
        <v>4</v>
      </c>
      <c r="Q7" s="117" t="str">
        <f>IF(Algemeen!B24="","",Algemeen!B24)</f>
        <v/>
      </c>
      <c r="R7" s="118"/>
      <c r="S7" s="118"/>
      <c r="T7" s="119"/>
    </row>
    <row r="8" spans="1:20" x14ac:dyDescent="0.2">
      <c r="A8" s="21">
        <v>5</v>
      </c>
      <c r="B8" s="22">
        <f>IF((A17=5)*AND(I17&gt;0),K17,0)+IF((A18=5)*AND(I18&gt;0),K18,0)+IF((A19=5)*AND(I19&gt;0),K19,0)+IF((A20=5)*AND(I20&gt;0),K20,0)+IF((A21=5)*AND(I21&gt;0),K21,0)+IF((A22=5)*AND(I22&gt;0),K22,0)+IF((A23=5)*AND(I23&gt;0),K23,0)+IF((A24=5)*AND(I24&gt;0),K24,0)+IF((A25=5)*AND(I25&gt;0),K25,0)+IF((A26=5)*AND(I26&gt;0),K26,0)+IF((A27=5)*AND(I27&gt;0),K27,0)+IF((A28=5)*AND(I28&gt;0),K28,0)+IF((A29=5)*AND(I29&gt;0),K29,0)+IF((A30=5)*AND(I30&gt;0),K30,0)+IF((A31=5)*AND(I31&gt;0),K31,0)+IF((A32=5)*AND(I32&gt;0),K32,0)+IF((A33=5)*AND(I33&gt;0),K33,0)+IF((A34=5)*AND(I34&gt;0),K34,0)+IF((A35=5)*AND(I35&gt;0),K35,0)+IF((A36=5)*AND(I36&gt;0),K36,0)+IF((A37=5)*AND(I37&gt;0),K37,0)+IF((A38=5)*AND(I38&gt;0),K38,0)+IF((A39=5)*AND(I39&gt;0),K39,0)+IF((A40=5)*AND(I40&gt;0),K40,0)+IF((A41=5)*AND(I41&gt;0),K41,0)+IF((A42=5)*AND(I42&gt;0),K42,0)+IF((A43=5)*AND(I43&gt;0),K43,0)+IF((A44=5)*AND(I44&gt;0),K44,0)+IF((A45=5)*AND(I45&gt;0),K45,0)+IF((A46=5)*AND(I46&gt;0),K46,0)</f>
        <v>0</v>
      </c>
      <c r="C8" s="22">
        <f>IF((A17=5)*AND(J17&gt;0),K17,0)+IF((A18=5)*AND(J18&gt;0),K18,0)+IF((A19=5)*AND(J19&gt;0),K19,0)+IF((A20=5)*AND(J20&gt;0),K20,0)+IF((A21=5)*AND(J21&gt;0),K21,0)+IF((A22=5)*AND(J22&gt;0),K22,0)+IF((A23=5)*AND(J23&gt;0),K23,0)+IF((A24=5)*AND(J24&gt;0),K24,0)+IF((A25=5)*AND(J25&gt;0),K25,0)+IF((A26=5)*AND(J26&gt;0),K26,0)+IF((A27=5)*AND(J27&gt;0),K27,0)+IF((A28=5)*AND(J28&gt;0),K28,0)+IF((A29=5)*AND(J29&gt;0),K29,0)+IF((A30=5)*AND(J30&gt;0),K30,0)+IF((A31=5)*AND(J31&gt;0),K31,0)+IF((A32=5)*AND(J32&gt;0),K32,0)+IF((A33=5)*AND(J33&gt;0),K33,0)+IF((A34=5)*AND(J34&gt;0),K34,0)+IF((A35=5)*AND(J35&gt;0),K35,0)+IF((A36=5)*AND(J36&gt;0),K36,0)+IF((A37=5)*AND(J37&gt;0),K37,0)+IF((A38=5)*AND(J38&gt;0),K38,0)+IF((A39=5)*AND(J39&gt;0),K39,0)+IF((A40=5)*AND(J40&gt;0),K40,0)+IF((A41=5)*AND(J41&gt;0),K41,0)+IF((A42=5)*AND(J42&gt;0),K42,0)+IF((A43=5)*AND(J43&gt;0),K43,0)+IF((A44=5)*AND(J44&gt;0),K44,0)+IF((A45=5)*AND(J45&gt;0),K45,0)+IF((A46=5)*AND(J46&gt;0),K46,0)</f>
        <v>0</v>
      </c>
      <c r="D8" s="78"/>
      <c r="E8" s="78"/>
      <c r="F8" s="13"/>
      <c r="G8" s="13"/>
      <c r="H8" s="13"/>
      <c r="I8" s="13"/>
      <c r="J8" s="13"/>
      <c r="K8" s="13"/>
      <c r="L8" s="13"/>
      <c r="M8" s="13"/>
      <c r="N8" s="13"/>
      <c r="O8" s="12">
        <f t="shared" si="0"/>
        <v>0</v>
      </c>
      <c r="P8" s="4">
        <v>5</v>
      </c>
      <c r="Q8" s="117" t="str">
        <f>IF(Algemeen!B25="","",Algemeen!B25)</f>
        <v/>
      </c>
      <c r="R8" s="118"/>
      <c r="S8" s="118"/>
      <c r="T8" s="119"/>
    </row>
    <row r="9" spans="1:20" x14ac:dyDescent="0.2">
      <c r="A9" s="21">
        <v>6</v>
      </c>
      <c r="B9" s="22">
        <f>IF((A17=6)*AND(I17&gt;0),K17,0)+IF((A18=6)*AND(I18&gt;0),K18,0)+IF((A19=6)*AND(I19&gt;0),K19,0)+IF((A20=6)*AND(I20&gt;0),K20,0)+IF((A21=6)*AND(I21&gt;0),K21,0)+IF((A22=6)*AND(I22&gt;0),K22,0)+IF((A23=6)*AND(I23&gt;0),K23,0)+IF((A24=6)*AND(I24&gt;0),K24,0)+IF((A25=6)*AND(I25&gt;0),K25,0)+IF((A26=6)*AND(I26&gt;0),K26,0)+IF((A27=6)*AND(I27&gt;0),K27,0)+IF((A28=6)*AND(I28&gt;0),K28,0)+IF((A29=6)*AND(I29&gt;0),K29,0)+IF((A30=6)*AND(I30&gt;0),K30,0)+IF((A31=6)*AND(I31&gt;0),K31,0)+IF((A32=6)*AND(I32&gt;0),K32,0)+IF((A33=6)*AND(I33&gt;0),K33,0)+IF((A34=6)*AND(I34&gt;0),K34,0)+IF((A35=6)*AND(I35&gt;0),K35,0)+IF((A36=6)*AND(I36&gt;0),K36,0)+IF((A37=6)*AND(I37&gt;0),K37,0)+IF((A38=6)*AND(I38&gt;0),K38,0)+IF((A39=6)*AND(I39&gt;0),K39,0)+IF((A40=6)*AND(I40&gt;0),K40,0)+IF((A41=6)*AND(I41&gt;0),K41,0)+IF((A42=6)*AND(I42&gt;0),K42,0)+IF((A43=6)*AND(I43&gt;0),K43,0)+IF((A44=6)*AND(I44&gt;0),K44,0)+IF((A45=6)*AND(I45&gt;0),K45,0)+IF((A46=6)*AND(I46&gt;0),K46,0)</f>
        <v>0</v>
      </c>
      <c r="C9" s="22">
        <f>IF((A17=6)*AND(J17&gt;0),K17,0)+IF((A18=6)*AND(J18&gt;0),K18,0)+IF((A19=6)*AND(J19&gt;0),K19,0)+IF((A20=6)*AND(J20&gt;0),K20,0)+IF((A21=6)*AND(J21&gt;0),K21,0)+IF((A22=6)*AND(J22&gt;0),K22,0)+IF((A23=6)*AND(J23&gt;0),K23,0)+IF((A24=6)*AND(J24&gt;0),K24,0)+IF((A25=6)*AND(J25&gt;0),K25,0)+IF((A26=6)*AND(J26&gt;0),K26,0)+IF((A27=6)*AND(J27&gt;0),K27,0)+IF((A28=6)*AND(J28&gt;0),K28,0)+IF((A29=6)*AND(J29&gt;0),K29,0)+IF((A30=6)*AND(J30&gt;0),K30,0)+IF((A31=6)*AND(J31&gt;0),K31,0)+IF((A32=6)*AND(J32&gt;0),K32,0)+IF((A33=6)*AND(J33&gt;0),K33,0)+IF((A34=6)*AND(J34&gt;0),K34,0)+IF((A35=6)*AND(J35&gt;0),K35,0)+IF((A36=6)*AND(J36&gt;0),K36,0)+IF((A37=6)*AND(J37&gt;0),K37,0)+IF((A38=6)*AND(J38&gt;0),K38,0)+IF((A39=6)*AND(J39&gt;0),K39,0)+IF((A40=6)*AND(J40&gt;0),K40,0)+IF((A41=6)*AND(J41&gt;0),K41,0)+IF((A42=6)*AND(J42&gt;0),K42,0)+IF((A43=6)*AND(J43&gt;0),K43,0)+IF((A44=6)*AND(J44&gt;0),K44,0)+IF((A45=6)*AND(J45&gt;0),K45,0)+IF((A46=6)*AND(J46&gt;0),K46,0)</f>
        <v>0</v>
      </c>
      <c r="D9" s="78"/>
      <c r="E9" s="78"/>
      <c r="F9" s="13"/>
      <c r="G9" s="13"/>
      <c r="H9" s="13"/>
      <c r="I9" s="13"/>
      <c r="J9" s="13"/>
      <c r="K9" s="13"/>
      <c r="L9" s="13"/>
      <c r="M9" s="13"/>
      <c r="N9" s="13"/>
      <c r="O9" s="12">
        <f t="shared" si="0"/>
        <v>0</v>
      </c>
      <c r="P9" s="4">
        <v>6</v>
      </c>
      <c r="Q9" s="117" t="str">
        <f>IF(Algemeen!B26="","",Algemeen!B26)</f>
        <v/>
      </c>
      <c r="R9" s="118"/>
      <c r="S9" s="118"/>
      <c r="T9" s="119"/>
    </row>
    <row r="10" spans="1:20" x14ac:dyDescent="0.2">
      <c r="A10" s="21">
        <v>7</v>
      </c>
      <c r="B10" s="22">
        <f>IF((A17=7)*AND(I17&gt;0),K17,0)+IF((A18=7)*AND(I18&gt;0),K18,0)+IF((A19=7)*AND(I19&gt;0),K19,0)+IF((A20=7)*AND(I20&gt;0),K20,0)+IF((A21=7)*AND(I21&gt;0),K21,0)+IF((A22=7)*AND(I22&gt;0),K22,0)+IF((A23=7)*AND(I23&gt;0),K23,0)+IF((A24=7)*AND(I24&gt;0),K24,0)+IF((A25=7)*AND(I25&gt;0),K25,0)+IF((A26=7)*AND(I26&gt;0),K26,0)+IF((A27=7)*AND(I27&gt;0),K27,0)+IF((A28=7)*AND(I28&gt;0),K28,0)+IF((A29=7)*AND(I29&gt;0),K29,0)+IF((A30=7)*AND(I30&gt;0),K30,0)+IF((A31=7)*AND(I31&gt;0),K31,0)+IF((A32=7)*AND(I32&gt;0),K32,0)+IF((A33=7)*AND(I33&gt;0),K33,0)+IF((A34=7)*AND(I34&gt;0),K34,0)+IF((A35=7)*AND(I35&gt;0),K35,0)+IF((A36=7)*AND(I36&gt;0),K36,0)+IF((A37=7)*AND(I37&gt;0),K37,0)+IF((A38=7)*AND(I38&gt;0),K38,0)+IF((A39=7)*AND(I39&gt;0),K39,0)+IF((A40=7)*AND(I40&gt;0),K40,0)+IF((A41=7)*AND(I41&gt;0),K41,0)+IF((A42=7)*AND(I42&gt;0),K42,0)+IF((A43=7)*AND(I43&gt;0),K43,0)+IF((A44=7)*AND(I44&gt;0),K44,0)+IF((A45=7)*AND(I45&gt;0),K45,0)+IF((A46=7)*AND(I46&gt;0),K46,0)</f>
        <v>0</v>
      </c>
      <c r="C10" s="22">
        <f>IF((A17=7)*AND(J17&gt;0),K17,0)+IF((A18=7)*AND(J18&gt;0),K18,0)+IF((A19=7)*AND(J19&gt;0),K19,0)+IF((A20=7)*AND(J20&gt;0),K20,0)+IF((A21=7)*AND(J21&gt;0),K21,0)+IF((A22=7)*AND(J22&gt;0),K22,0)+IF((A23=7)*AND(J23&gt;0),K23,0)+IF((A24=7)*AND(J24&gt;0),K24,0)+IF((A25=7)*AND(J25&gt;0),K25,0)+IF((A26=7)*AND(J26&gt;0),K26,0)+IF((A27=7)*AND(J27&gt;0),K27,0)+IF((A28=7)*AND(J28&gt;0),K28,0)+IF((A29=7)*AND(J29&gt;0),K29,0)+IF((A30=7)*AND(J30&gt;0),K30,0)+IF((A31=7)*AND(J31&gt;0),K31,0)+IF((A32=7)*AND(J32&gt;0),K32,0)+IF((A33=7)*AND(J33&gt;0),K33,0)+IF((A34=7)*AND(J34&gt;0),K34,0)+IF((A35=7)*AND(J35&gt;0),K35,0)+IF((A36=7)*AND(J36&gt;0),K36,0)+IF((A37=7)*AND(J37&gt;0),K37,0)+IF((A38=7)*AND(J38&gt;0),K38,0)+IF((A39=7)*AND(J39&gt;0),K39,0)+IF((A40=7)*AND(J40&gt;0),K40,0)+IF((A41=7)*AND(J41&gt;0),K41,0)+IF((A42=7)*AND(J42&gt;0),K42,0)+IF((A43=7)*AND(J43&gt;0),K43,0)+IF((A44=7)*AND(J44&gt;0),K44,0)+IF((A45=7)*AND(J45&gt;0),K45,0)+IF((A46=7)*AND(J46&gt;0),K46,0)</f>
        <v>0</v>
      </c>
      <c r="D10" s="78"/>
      <c r="E10" s="78"/>
      <c r="F10" s="13"/>
      <c r="G10" s="13"/>
      <c r="H10" s="13"/>
      <c r="I10" s="13"/>
      <c r="J10" s="13"/>
      <c r="K10" s="13"/>
      <c r="L10" s="13"/>
      <c r="M10" s="13"/>
      <c r="N10" s="13"/>
      <c r="O10" s="12">
        <f t="shared" si="0"/>
        <v>0</v>
      </c>
      <c r="P10" s="4">
        <v>7</v>
      </c>
      <c r="Q10" s="117" t="str">
        <f>IF(Algemeen!B27="","",Algemeen!B27)</f>
        <v/>
      </c>
      <c r="R10" s="118"/>
      <c r="S10" s="118"/>
      <c r="T10" s="119"/>
    </row>
    <row r="11" spans="1:20" x14ac:dyDescent="0.2">
      <c r="A11" s="21">
        <v>8</v>
      </c>
      <c r="B11" s="22">
        <f>IF((A17=8)*AND(I17&gt;0),K17,0)+IF((A18=8)*AND(I18&gt;0),K18,0)+IF((A19=8)*AND(I19&gt;0),K19,0)+IF((A20=8)*AND(I20&gt;0),K20,0)+IF((A21=8)*AND(I21&gt;0),K21,0)+IF((A22=8)*AND(I22&gt;0),K22,0)+IF((A23=8)*AND(I23&gt;0),K23,0)+IF((A24=8)*AND(I24&gt;0),K24,0)+IF((A25=8)*AND(I25&gt;0),K25,0)+IF((A26=8)*AND(I26&gt;0),K26,0)+IF((A27=8)*AND(I27&gt;0),K27,0)+IF((A28=8)*AND(I28&gt;0),K28,0)+IF((A29=8)*AND(I29&gt;0),K29,0)+IF((A30=8)*AND(I30&gt;0),K30,0)+IF((A31=8)*AND(I31&gt;0),K31,0)+IF((A32=8)*AND(I32&gt;0),K32,0)+IF((A33=8)*AND(I33&gt;0),K33,0)+IF((A34=8)*AND(I34&gt;0),K34,0)+IF((A35=8)*AND(I35&gt;0),K35,0)+IF((A36=8)*AND(I36&gt;0),K36,0)+IF((A37=8)*AND(I37&gt;0),K37,0)+IF((A38=8)*AND(I38&gt;0),K38,0)+IF((A39=8)*AND(I39&gt;0),K39,0)+IF((A40=8)*AND(I40&gt;0),K40,0)+IF((A41=8)*AND(I41&gt;0),K41,0)+IF((A42=8)*AND(I42&gt;0),K42,0)+IF((A43=8)*AND(I43&gt;0),K43,0)+IF((A44=8)*AND(I44&gt;0),K44,0)+IF((A45=8)*AND(I45&gt;0),K45,0)+IF((A46=8)*AND(I46&gt;0),K46,0)</f>
        <v>0</v>
      </c>
      <c r="C11" s="22">
        <f>IF((A17=8)*AND(J17&gt;0),K17,0)+IF((A18=8)*AND(J18&gt;0),K18,0)+IF((A19=8)*AND(J19&gt;0),K19,0)+IF((A20=8)*AND(J20&gt;0),K20,0)+IF((A21=8)*AND(J21&gt;0),K21,0)+IF((A22=8)*AND(J22&gt;0),K22,0)+IF((A23=8)*AND(J23&gt;0),K23,0)+IF((A24=8)*AND(J24&gt;0),K24,0)+IF((A25=8)*AND(J25&gt;0),K25,0)+IF((A26=8)*AND(J26&gt;0),K26,0)+IF((A27=8)*AND(J27&gt;0),K27,0)+IF((A28=8)*AND(J28&gt;0),K28,0)+IF((A29=8)*AND(J29&gt;0),K29,0)+IF((A30=8)*AND(J30&gt;0),K30,0)+IF((A31=8)*AND(J31&gt;0),K31,0)+IF((A32=8)*AND(J32&gt;0),K32,0)+IF((A33=8)*AND(J33&gt;0),K33,0)+IF((A34=8)*AND(J34&gt;0),K34,0)+IF((A35=8)*AND(J35&gt;0),K35,0)+IF((A36=8)*AND(J36&gt;0),K36,0)+IF((A37=8)*AND(J37&gt;0),K37,0)+IF((A38=8)*AND(J38&gt;0),K38,0)+IF((A39=8)*AND(J39&gt;0),K39,0)+IF((A40=8)*AND(J40&gt;0),K40,0)+IF((A41=8)*AND(J41&gt;0),K41,0)+IF((A42=8)*AND(J42&gt;0),K42,0)+IF((A43=8)*AND(J43&gt;0),K43,0)+IF((A44=8)*AND(J44&gt;0),K44,0)+IF((A45=8)*AND(J45&gt;0),K45,0)+IF((A46=8)*AND(J46&gt;0),K46,0)</f>
        <v>0</v>
      </c>
      <c r="D11" s="78"/>
      <c r="E11" s="78"/>
      <c r="F11" s="13"/>
      <c r="G11" s="13"/>
      <c r="H11" s="13"/>
      <c r="I11" s="13"/>
      <c r="J11" s="13"/>
      <c r="K11" s="13"/>
      <c r="L11" s="13"/>
      <c r="M11" s="13"/>
      <c r="N11" s="13"/>
      <c r="O11" s="12">
        <f t="shared" si="0"/>
        <v>0</v>
      </c>
      <c r="P11" s="4">
        <v>8</v>
      </c>
      <c r="Q11" s="117" t="str">
        <f>IF(Algemeen!B28="","",Algemeen!B28)</f>
        <v/>
      </c>
      <c r="R11" s="118"/>
      <c r="S11" s="118"/>
      <c r="T11" s="119"/>
    </row>
    <row r="12" spans="1:20" x14ac:dyDescent="0.2">
      <c r="A12" s="21">
        <v>9</v>
      </c>
      <c r="B12" s="22">
        <f>IF((A17=9)*AND(I17&gt;0),K17,0)+IF((A18=9)*AND(I18&gt;0),K18,0)+IF((A19=9)*AND(I19&gt;0),K19,0)+IF((A20=9)*AND(I20&gt;0),K20,0)+IF((A21=9)*AND(I21&gt;0),K21,0)+IF((A22=9)*AND(I22&gt;0),K22,0)+IF((A23=9)*AND(I23&gt;0),K23,0)+IF((A24=9)*AND(I24&gt;0),K24,0)+IF((A25=9)*AND(I25&gt;0),K25,0)+IF((A26=9)*AND(I26&gt;0),K26,0)+IF((A27=9)*AND(I27&gt;0),K27,0)+IF((A28=9)*AND(I28&gt;0),K28,0)+IF((A29=9)*AND(I29&gt;0),K29,0)+IF((A30=9)*AND(I30&gt;0),K30,0)+IF((A31=9)*AND(I31&gt;0),K31,0)+IF((A32=9)*AND(I32&gt;0),K32,0)+IF((A33=9)*AND(I33&gt;0),K33,0)+IF((A34=9)*AND(I34&gt;0),K34,0)+IF((A35=9)*AND(I35&gt;0),K35,0)+IF((A36=9)*AND(I36&gt;0),K36,0)+IF((A37=9)*AND(I37&gt;0),K37,0)+IF((A38=9)*AND(I38&gt;0),K38,0)+IF((A39=9)*AND(I39&gt;0),K39,0)+IF((A40=9)*AND(I40&gt;0),K40,0)+IF((A41=9)*AND(I41&gt;0),K41,0)+IF((A42=9)*AND(I42&gt;0),K42,0)+IF((A43=9)*AND(I43&gt;0),K43,0)+IF((A44=9)*AND(I44&gt;0),K44,0)+IF((A45=9)*AND(I45&gt;0),K45,0)+IF((A46=9)*AND(I46&gt;0),K46,0)</f>
        <v>0</v>
      </c>
      <c r="C12" s="22">
        <f>IF((A17=9)*AND(J17&gt;0),K17,0)+IF((A18=9)*AND(J18&gt;0),K18,0)+IF((A19=9)*AND(J19&gt;0),K19,0)+IF((A20=9)*AND(J20&gt;0),K20,0)+IF((A21=9)*AND(J21&gt;0),K21,0)+IF((A22=9)*AND(J22&gt;0),K22,0)+IF((A23=9)*AND(J23&gt;0),K23,0)+IF((A24=9)*AND(J24&gt;0),K24,0)+IF((A25=9)*AND(J25&gt;0),K25,0)+IF((A26=9)*AND(J26&gt;0),K26,0)+IF((A27=9)*AND(J27&gt;0),K27,0)+IF((A28=9)*AND(J28&gt;0),K28,0)+IF((A29=9)*AND(J29&gt;0),K29,0)+IF((A30=9)*AND(J30&gt;0),K30,0)+IF((A31=9)*AND(J31&gt;0),K31,0)+IF((A32=9)*AND(J32&gt;0),K32,0)+IF((A33=9)*AND(J33&gt;0),K33,0)+IF((A34=9)*AND(J34&gt;0),K34,0)+IF((A35=9)*AND(J35&gt;0),K35,0)+IF((A36=9)*AND(J36&gt;0),K36,0)+IF((A37=9)*AND(J37&gt;0),K37,0)+IF((A38=9)*AND(J38&gt;0),K38,0)+IF((A39=9)*AND(J39&gt;0),K39,0)+IF((A40=9)*AND(J40&gt;0),K40,0)+IF((A41=9)*AND(J41&gt;0),K41,0)+IF((A42=9)*AND(J42&gt;0),K42,0)+IF((A43=9)*AND(J43&gt;0),K43,0)+IF((A44=9)*AND(J44&gt;0),K44,0)+IF((A45=9)*AND(J45&gt;0),K45,0)+IF((A46=9)*AND(J46&gt;0),K46,0)</f>
        <v>0</v>
      </c>
      <c r="D12" s="78"/>
      <c r="E12" s="78"/>
      <c r="F12" s="13"/>
      <c r="G12" s="13"/>
      <c r="H12" s="13"/>
      <c r="I12" s="13"/>
      <c r="J12" s="13"/>
      <c r="K12" s="13"/>
      <c r="L12" s="13"/>
      <c r="M12" s="13"/>
      <c r="N12" s="13"/>
      <c r="O12" s="12">
        <f t="shared" si="0"/>
        <v>0</v>
      </c>
      <c r="P12" s="4">
        <v>9</v>
      </c>
      <c r="Q12" s="117" t="str">
        <f>IF(Algemeen!B29="","",Algemeen!B29)</f>
        <v/>
      </c>
      <c r="R12" s="118"/>
      <c r="S12" s="118"/>
      <c r="T12" s="119"/>
    </row>
    <row r="13" spans="1:20" x14ac:dyDescent="0.2">
      <c r="A13" s="21">
        <v>10</v>
      </c>
      <c r="B13" s="22">
        <f>IF((A17=10)*AND(I17&gt;0),K17,0)+IF((A18=10)*AND(I18&gt;0),K18,0)+IF((A19=10)*AND(I19&gt;0),K19,0)+IF((A20=10)*AND(I20&gt;0),K20,0)+IF((A21=10)*AND(I21&gt;0),K21,0)+IF((A22=10)*AND(I22&gt;0),K22,0)+IF((A23=10)*AND(I23&gt;0),K23,0)+IF((A24=10)*AND(I24&gt;0),K24,0)+IF((A25=10)*AND(I25&gt;0),K25,0)+IF((A26=10)*AND(I26&gt;0),K26,0)+IF((A27=10)*AND(I27&gt;0),K27,0)+IF((A28=10)*AND(I28&gt;0),K28,0)+IF((A29=10)*AND(I29&gt;0),K29,0)+IF((A30=10)*AND(I30&gt;0),K30,0)+IF((A31=10)*AND(I31&gt;0),K31,0)+IF((A32=10)*AND(I32&gt;0),K32,0)+IF((A33=10)*AND(I33&gt;0),K33,0)+IF((A34=10)*AND(I34&gt;0),K34,0)+IF((A35=10)*AND(I35&gt;0),K35,0)+IF((A36=10)*AND(I36&gt;0),K36,0)+IF((A37=10)*AND(I37&gt;0),K37,0)+IF((A38=10)*AND(I38&gt;0),K38,0)+IF((A39=10)*AND(I39&gt;0),K39,0)+IF((A40=10)*AND(I40&gt;0),K40,0)+IF((A41=10)*AND(I41&gt;0),K41,0)+IF((A42=10)*AND(I42&gt;0),K42,0)+IF((A43=10)*AND(I43&gt;0),K43,0)+IF((A44=10)*AND(I44&gt;0),K44,0)+IF((A45=10)*AND(I45&gt;0),K45,0)+IF((A46=10)*AND(I46&gt;0),K46,0)</f>
        <v>0</v>
      </c>
      <c r="C13" s="22">
        <f>IF((A17=10)*AND(J17&gt;0),K17,0)+IF((A18=10)*AND(J18&gt;0),K18,0)+IF((A19=10)*AND(J19&gt;0),K19,0)+IF((A20=10)*AND(J20&gt;0),K20,0)+IF((A21=10)*AND(J21&gt;0),K21,0)+IF((A22=10)*AND(J22&gt;0),K22,0)+IF((A23=10)*AND(J23&gt;0),K23,0)+IF((A24=10)*AND(J24&gt;0),K24,0)+IF((A25=10)*AND(J25&gt;0),K25,0)+IF((A26=10)*AND(J26&gt;0),K26,0)+IF((A27=10)*AND(J27&gt;0),K27,0)+IF((A28=10)*AND(J28&gt;0),K28,0)+IF((A29=10)*AND(J29&gt;0),K29,0)+IF((A30=10)*AND(J30&gt;0),K30,0)+IF((A31=10)*AND(J31&gt;0),K31,0)+IF((A32=10)*AND(J32&gt;0),K32,0)+IF((A33=10)*AND(J33&gt;0),K33,0)+IF((A34=10)*AND(J34&gt;0),K34,0)+IF((A35=10)*AND(J35&gt;0),K35,0)+IF((A36=10)*AND(J36&gt;0),K36,0)+IF((A37=10)*AND(J37&gt;0),K37,0)+IF((A38=10)*AND(J38&gt;0),K38,0)+IF((A39=10)*AND(J39&gt;0),K39,0)+IF((A40=10)*AND(J40&gt;0),K40,0)+IF((A41=10)*AND(J41&gt;0),K41,0)+IF((A42=10)*AND(J42&gt;0),K42,0)+IF((A43=10)*AND(J43&gt;0),K43,0)+IF((A44=10)*AND(J44&gt;0),K44,0)+IF((A45=10)*AND(J45&gt;0),K45,0)+IF((A46=10)*AND(J46&gt;0),K46,0)</f>
        <v>0</v>
      </c>
      <c r="D13" s="78"/>
      <c r="E13" s="78"/>
      <c r="F13" s="13"/>
      <c r="G13" s="13"/>
      <c r="H13" s="13"/>
      <c r="I13" s="13"/>
      <c r="J13" s="13"/>
      <c r="K13" s="13"/>
      <c r="L13" s="13"/>
      <c r="M13" s="13"/>
      <c r="N13" s="13"/>
      <c r="O13" s="12">
        <f t="shared" si="0"/>
        <v>0</v>
      </c>
      <c r="P13" s="4">
        <v>10</v>
      </c>
      <c r="Q13" s="120" t="str">
        <f>IF(Algemeen!B30="","",Algemeen!B30)</f>
        <v/>
      </c>
      <c r="R13" s="121"/>
      <c r="S13" s="121"/>
      <c r="T13" s="122"/>
    </row>
    <row r="14" spans="1:20" x14ac:dyDescent="0.2">
      <c r="A14" s="17" t="s">
        <v>17</v>
      </c>
      <c r="B14" s="18">
        <f t="shared" ref="B14:N14" si="1">B4+B5+B6+B7+B8+B9+B10+B11+B12+B13</f>
        <v>0</v>
      </c>
      <c r="C14" s="18">
        <f t="shared" si="1"/>
        <v>0</v>
      </c>
      <c r="D14" s="18">
        <f t="shared" si="1"/>
        <v>0</v>
      </c>
      <c r="E14" s="18">
        <f t="shared" si="1"/>
        <v>0</v>
      </c>
      <c r="F14" s="18">
        <f t="shared" si="1"/>
        <v>0</v>
      </c>
      <c r="G14" s="18">
        <f t="shared" si="1"/>
        <v>0</v>
      </c>
      <c r="H14" s="18">
        <f t="shared" si="1"/>
        <v>0</v>
      </c>
      <c r="I14" s="18">
        <f t="shared" si="1"/>
        <v>0</v>
      </c>
      <c r="J14" s="18">
        <f t="shared" si="1"/>
        <v>0</v>
      </c>
      <c r="K14" s="18">
        <f t="shared" si="1"/>
        <v>0</v>
      </c>
      <c r="L14" s="18">
        <f t="shared" si="1"/>
        <v>0</v>
      </c>
      <c r="M14" s="18">
        <f t="shared" si="1"/>
        <v>0</v>
      </c>
      <c r="N14" s="18">
        <f t="shared" si="1"/>
        <v>0</v>
      </c>
      <c r="O14" s="11">
        <f t="shared" si="0"/>
        <v>0</v>
      </c>
    </row>
    <row r="15" spans="1:20" x14ac:dyDescent="0.2">
      <c r="F15" s="5"/>
    </row>
    <row r="16" spans="1:20" s="10" customFormat="1" ht="38.25" x14ac:dyDescent="0.3">
      <c r="A16" s="16" t="s">
        <v>14</v>
      </c>
      <c r="B16" s="116" t="s">
        <v>18</v>
      </c>
      <c r="C16" s="116"/>
      <c r="D16" s="116"/>
      <c r="E16" s="116"/>
      <c r="F16" s="116"/>
      <c r="G16" s="116"/>
      <c r="H16" s="16" t="s">
        <v>19</v>
      </c>
      <c r="I16" s="16" t="s">
        <v>21</v>
      </c>
      <c r="J16" s="16" t="s">
        <v>59</v>
      </c>
      <c r="K16" s="16" t="s">
        <v>20</v>
      </c>
      <c r="M16" s="26" t="s">
        <v>60</v>
      </c>
    </row>
    <row r="17" spans="1:14" ht="11.25" customHeight="1" x14ac:dyDescent="0.2">
      <c r="A17" s="14"/>
      <c r="B17" s="106"/>
      <c r="C17" s="106"/>
      <c r="D17" s="106"/>
      <c r="E17" s="106"/>
      <c r="F17" s="106"/>
      <c r="G17" s="106"/>
      <c r="H17" s="15"/>
      <c r="I17" s="20"/>
      <c r="J17" s="92"/>
      <c r="K17" s="19">
        <f t="shared" ref="K17:K46" si="2">(H17*I17)+(H17*J17)</f>
        <v>0</v>
      </c>
      <c r="M17" s="23" t="s">
        <v>36</v>
      </c>
      <c r="N17" s="24"/>
    </row>
    <row r="18" spans="1:14" x14ac:dyDescent="0.2">
      <c r="A18" s="14"/>
      <c r="B18" s="106"/>
      <c r="C18" s="106"/>
      <c r="D18" s="106"/>
      <c r="E18" s="106"/>
      <c r="F18" s="106"/>
      <c r="G18" s="106"/>
      <c r="H18" s="15"/>
      <c r="I18" s="20"/>
      <c r="J18" s="92"/>
      <c r="K18" s="19">
        <f t="shared" si="2"/>
        <v>0</v>
      </c>
      <c r="M18" s="115" t="s">
        <v>37</v>
      </c>
      <c r="N18" s="107"/>
    </row>
    <row r="19" spans="1:14" x14ac:dyDescent="0.2">
      <c r="A19" s="14"/>
      <c r="B19" s="106"/>
      <c r="C19" s="106"/>
      <c r="D19" s="106"/>
      <c r="E19" s="106"/>
      <c r="F19" s="106"/>
      <c r="G19" s="106"/>
      <c r="H19" s="15"/>
      <c r="I19" s="20"/>
      <c r="J19" s="92"/>
      <c r="K19" s="19">
        <f t="shared" si="2"/>
        <v>0</v>
      </c>
      <c r="M19" s="115"/>
      <c r="N19" s="108"/>
    </row>
    <row r="20" spans="1:14" x14ac:dyDescent="0.2">
      <c r="A20" s="14"/>
      <c r="B20" s="106"/>
      <c r="C20" s="106"/>
      <c r="D20" s="106"/>
      <c r="E20" s="106"/>
      <c r="F20" s="106"/>
      <c r="G20" s="106"/>
      <c r="H20" s="15"/>
      <c r="I20" s="20"/>
      <c r="J20" s="92"/>
      <c r="K20" s="19">
        <f t="shared" si="2"/>
        <v>0</v>
      </c>
      <c r="M20" s="115"/>
      <c r="N20" s="109"/>
    </row>
    <row r="21" spans="1:14" ht="11.25" customHeight="1" x14ac:dyDescent="0.2">
      <c r="A21" s="14"/>
      <c r="B21" s="106"/>
      <c r="C21" s="106"/>
      <c r="D21" s="106"/>
      <c r="E21" s="106"/>
      <c r="F21" s="106"/>
      <c r="G21" s="106"/>
      <c r="H21" s="15"/>
      <c r="I21" s="20"/>
      <c r="J21" s="92"/>
      <c r="K21" s="19">
        <f t="shared" si="2"/>
        <v>0</v>
      </c>
      <c r="M21" s="23" t="s">
        <v>38</v>
      </c>
      <c r="N21" s="25">
        <f>IF(N18=0,0,((N17/(1720*(N18/40)))*1.435*1.15))</f>
        <v>0</v>
      </c>
    </row>
    <row r="22" spans="1:14" x14ac:dyDescent="0.2">
      <c r="A22" s="14"/>
      <c r="B22" s="106"/>
      <c r="C22" s="106"/>
      <c r="D22" s="106"/>
      <c r="E22" s="106"/>
      <c r="F22" s="106"/>
      <c r="G22" s="106"/>
      <c r="H22" s="15"/>
      <c r="I22" s="20"/>
      <c r="J22" s="92"/>
      <c r="K22" s="19">
        <f t="shared" si="2"/>
        <v>0</v>
      </c>
    </row>
    <row r="23" spans="1:14" x14ac:dyDescent="0.2">
      <c r="A23" s="14"/>
      <c r="B23" s="106"/>
      <c r="C23" s="106"/>
      <c r="D23" s="106"/>
      <c r="E23" s="106"/>
      <c r="F23" s="106"/>
      <c r="G23" s="106"/>
      <c r="H23" s="15"/>
      <c r="I23" s="20"/>
      <c r="J23" s="92"/>
      <c r="K23" s="19">
        <f t="shared" si="2"/>
        <v>0</v>
      </c>
    </row>
    <row r="24" spans="1:14" ht="11.25" customHeight="1" x14ac:dyDescent="0.2">
      <c r="A24" s="14"/>
      <c r="B24" s="106"/>
      <c r="C24" s="106"/>
      <c r="D24" s="106"/>
      <c r="E24" s="106"/>
      <c r="F24" s="106"/>
      <c r="G24" s="106"/>
      <c r="H24" s="15"/>
      <c r="I24" s="20"/>
      <c r="J24" s="92"/>
      <c r="K24" s="19">
        <f t="shared" si="2"/>
        <v>0</v>
      </c>
    </row>
    <row r="25" spans="1:14" x14ac:dyDescent="0.2">
      <c r="A25" s="14"/>
      <c r="B25" s="106"/>
      <c r="C25" s="106"/>
      <c r="D25" s="106"/>
      <c r="E25" s="106"/>
      <c r="F25" s="106"/>
      <c r="G25" s="106"/>
      <c r="H25" s="15"/>
      <c r="I25" s="20"/>
      <c r="J25" s="92"/>
      <c r="K25" s="19">
        <f t="shared" si="2"/>
        <v>0</v>
      </c>
    </row>
    <row r="26" spans="1:14" x14ac:dyDescent="0.2">
      <c r="A26" s="14"/>
      <c r="B26" s="106"/>
      <c r="C26" s="106"/>
      <c r="D26" s="106"/>
      <c r="E26" s="106"/>
      <c r="F26" s="106"/>
      <c r="G26" s="106"/>
      <c r="H26" s="15"/>
      <c r="I26" s="20"/>
      <c r="J26" s="92"/>
      <c r="K26" s="19">
        <f t="shared" si="2"/>
        <v>0</v>
      </c>
    </row>
    <row r="27" spans="1:14" x14ac:dyDescent="0.2">
      <c r="A27" s="14"/>
      <c r="B27" s="106"/>
      <c r="C27" s="106"/>
      <c r="D27" s="106"/>
      <c r="E27" s="106"/>
      <c r="F27" s="106"/>
      <c r="G27" s="106"/>
      <c r="H27" s="15"/>
      <c r="I27" s="20"/>
      <c r="J27" s="92"/>
      <c r="K27" s="19">
        <f t="shared" si="2"/>
        <v>0</v>
      </c>
    </row>
    <row r="28" spans="1:14" ht="11.25" customHeight="1" x14ac:dyDescent="0.2">
      <c r="A28" s="14"/>
      <c r="B28" s="106"/>
      <c r="C28" s="106"/>
      <c r="D28" s="106"/>
      <c r="E28" s="106"/>
      <c r="F28" s="106"/>
      <c r="G28" s="106"/>
      <c r="H28" s="15"/>
      <c r="I28" s="20"/>
      <c r="J28" s="92"/>
      <c r="K28" s="19">
        <f t="shared" si="2"/>
        <v>0</v>
      </c>
    </row>
    <row r="29" spans="1:14" x14ac:dyDescent="0.2">
      <c r="A29" s="14"/>
      <c r="B29" s="106"/>
      <c r="C29" s="106"/>
      <c r="D29" s="106"/>
      <c r="E29" s="106"/>
      <c r="F29" s="106"/>
      <c r="G29" s="106"/>
      <c r="H29" s="15"/>
      <c r="I29" s="20"/>
      <c r="J29" s="92"/>
      <c r="K29" s="19">
        <f t="shared" si="2"/>
        <v>0</v>
      </c>
    </row>
    <row r="30" spans="1:14" x14ac:dyDescent="0.2">
      <c r="A30" s="14"/>
      <c r="B30" s="106"/>
      <c r="C30" s="106"/>
      <c r="D30" s="106"/>
      <c r="E30" s="106"/>
      <c r="F30" s="106"/>
      <c r="G30" s="106"/>
      <c r="H30" s="15"/>
      <c r="I30" s="20"/>
      <c r="J30" s="92"/>
      <c r="K30" s="19">
        <f t="shared" si="2"/>
        <v>0</v>
      </c>
    </row>
    <row r="31" spans="1:14" x14ac:dyDescent="0.2">
      <c r="A31" s="14"/>
      <c r="B31" s="106"/>
      <c r="C31" s="106"/>
      <c r="D31" s="106"/>
      <c r="E31" s="106"/>
      <c r="F31" s="106"/>
      <c r="G31" s="106"/>
      <c r="H31" s="15"/>
      <c r="I31" s="20"/>
      <c r="J31" s="92"/>
      <c r="K31" s="19">
        <f t="shared" si="2"/>
        <v>0</v>
      </c>
    </row>
    <row r="32" spans="1:14" x14ac:dyDescent="0.2">
      <c r="A32" s="14"/>
      <c r="B32" s="106"/>
      <c r="C32" s="106"/>
      <c r="D32" s="106"/>
      <c r="E32" s="106"/>
      <c r="F32" s="106"/>
      <c r="G32" s="106"/>
      <c r="H32" s="15"/>
      <c r="I32" s="20"/>
      <c r="J32" s="92"/>
      <c r="K32" s="19">
        <f t="shared" si="2"/>
        <v>0</v>
      </c>
    </row>
    <row r="33" spans="1:11" x14ac:dyDescent="0.2">
      <c r="A33" s="14"/>
      <c r="B33" s="106"/>
      <c r="C33" s="106"/>
      <c r="D33" s="106"/>
      <c r="E33" s="106"/>
      <c r="F33" s="106"/>
      <c r="G33" s="106"/>
      <c r="H33" s="15"/>
      <c r="I33" s="20"/>
      <c r="J33" s="92"/>
      <c r="K33" s="19">
        <f t="shared" si="2"/>
        <v>0</v>
      </c>
    </row>
    <row r="34" spans="1:11" x14ac:dyDescent="0.2">
      <c r="A34" s="14"/>
      <c r="B34" s="106"/>
      <c r="C34" s="106"/>
      <c r="D34" s="106"/>
      <c r="E34" s="106"/>
      <c r="F34" s="106"/>
      <c r="G34" s="106"/>
      <c r="H34" s="15"/>
      <c r="I34" s="20"/>
      <c r="J34" s="92"/>
      <c r="K34" s="19">
        <f t="shared" si="2"/>
        <v>0</v>
      </c>
    </row>
    <row r="35" spans="1:11" x14ac:dyDescent="0.2">
      <c r="A35" s="14"/>
      <c r="B35" s="106"/>
      <c r="C35" s="106"/>
      <c r="D35" s="106"/>
      <c r="E35" s="106"/>
      <c r="F35" s="106"/>
      <c r="G35" s="106"/>
      <c r="H35" s="15"/>
      <c r="I35" s="20"/>
      <c r="J35" s="92"/>
      <c r="K35" s="19">
        <f t="shared" si="2"/>
        <v>0</v>
      </c>
    </row>
    <row r="36" spans="1:11" x14ac:dyDescent="0.2">
      <c r="A36" s="14"/>
      <c r="B36" s="106"/>
      <c r="C36" s="106"/>
      <c r="D36" s="106"/>
      <c r="E36" s="106"/>
      <c r="F36" s="106"/>
      <c r="G36" s="106"/>
      <c r="H36" s="15"/>
      <c r="I36" s="20"/>
      <c r="J36" s="92"/>
      <c r="K36" s="19">
        <f t="shared" si="2"/>
        <v>0</v>
      </c>
    </row>
    <row r="37" spans="1:11" x14ac:dyDescent="0.2">
      <c r="A37" s="14"/>
      <c r="B37" s="106"/>
      <c r="C37" s="106"/>
      <c r="D37" s="106"/>
      <c r="E37" s="106"/>
      <c r="F37" s="106"/>
      <c r="G37" s="106"/>
      <c r="H37" s="15"/>
      <c r="I37" s="20"/>
      <c r="J37" s="92"/>
      <c r="K37" s="19">
        <f t="shared" si="2"/>
        <v>0</v>
      </c>
    </row>
    <row r="38" spans="1:11" x14ac:dyDescent="0.2">
      <c r="A38" s="14"/>
      <c r="B38" s="106"/>
      <c r="C38" s="106"/>
      <c r="D38" s="106"/>
      <c r="E38" s="106"/>
      <c r="F38" s="106"/>
      <c r="G38" s="106"/>
      <c r="H38" s="15"/>
      <c r="I38" s="20"/>
      <c r="J38" s="92"/>
      <c r="K38" s="19">
        <f t="shared" si="2"/>
        <v>0</v>
      </c>
    </row>
    <row r="39" spans="1:11" x14ac:dyDescent="0.2">
      <c r="A39" s="14"/>
      <c r="B39" s="106"/>
      <c r="C39" s="106"/>
      <c r="D39" s="106"/>
      <c r="E39" s="106"/>
      <c r="F39" s="106"/>
      <c r="G39" s="106"/>
      <c r="H39" s="15"/>
      <c r="I39" s="20"/>
      <c r="J39" s="92"/>
      <c r="K39" s="19">
        <f t="shared" si="2"/>
        <v>0</v>
      </c>
    </row>
    <row r="40" spans="1:11" x14ac:dyDescent="0.2">
      <c r="A40" s="14"/>
      <c r="B40" s="106"/>
      <c r="C40" s="106"/>
      <c r="D40" s="106"/>
      <c r="E40" s="106"/>
      <c r="F40" s="106"/>
      <c r="G40" s="106"/>
      <c r="H40" s="15"/>
      <c r="I40" s="20"/>
      <c r="J40" s="92"/>
      <c r="K40" s="19">
        <f t="shared" si="2"/>
        <v>0</v>
      </c>
    </row>
    <row r="41" spans="1:11" x14ac:dyDescent="0.2">
      <c r="A41" s="14"/>
      <c r="B41" s="106"/>
      <c r="C41" s="106"/>
      <c r="D41" s="106"/>
      <c r="E41" s="106"/>
      <c r="F41" s="106"/>
      <c r="G41" s="106"/>
      <c r="H41" s="15"/>
      <c r="I41" s="20"/>
      <c r="J41" s="92"/>
      <c r="K41" s="19">
        <f t="shared" si="2"/>
        <v>0</v>
      </c>
    </row>
    <row r="42" spans="1:11" x14ac:dyDescent="0.2">
      <c r="A42" s="14"/>
      <c r="B42" s="106"/>
      <c r="C42" s="106"/>
      <c r="D42" s="106"/>
      <c r="E42" s="106"/>
      <c r="F42" s="106"/>
      <c r="G42" s="106"/>
      <c r="H42" s="15"/>
      <c r="I42" s="20"/>
      <c r="J42" s="92"/>
      <c r="K42" s="19">
        <f t="shared" si="2"/>
        <v>0</v>
      </c>
    </row>
    <row r="43" spans="1:11" x14ac:dyDescent="0.2">
      <c r="A43" s="14"/>
      <c r="B43" s="106"/>
      <c r="C43" s="106"/>
      <c r="D43" s="106"/>
      <c r="E43" s="106"/>
      <c r="F43" s="106"/>
      <c r="G43" s="106"/>
      <c r="H43" s="15"/>
      <c r="I43" s="20"/>
      <c r="J43" s="92"/>
      <c r="K43" s="19">
        <f t="shared" si="2"/>
        <v>0</v>
      </c>
    </row>
    <row r="44" spans="1:11" x14ac:dyDescent="0.2">
      <c r="A44" s="14"/>
      <c r="B44" s="106"/>
      <c r="C44" s="106"/>
      <c r="D44" s="106"/>
      <c r="E44" s="106"/>
      <c r="F44" s="106"/>
      <c r="G44" s="106"/>
      <c r="H44" s="15"/>
      <c r="I44" s="20"/>
      <c r="J44" s="92"/>
      <c r="K44" s="19">
        <f t="shared" si="2"/>
        <v>0</v>
      </c>
    </row>
    <row r="45" spans="1:11" x14ac:dyDescent="0.2">
      <c r="A45" s="14"/>
      <c r="B45" s="106"/>
      <c r="C45" s="106"/>
      <c r="D45" s="106"/>
      <c r="E45" s="106"/>
      <c r="F45" s="106"/>
      <c r="G45" s="106"/>
      <c r="H45" s="15"/>
      <c r="I45" s="20"/>
      <c r="J45" s="92"/>
      <c r="K45" s="19">
        <f t="shared" si="2"/>
        <v>0</v>
      </c>
    </row>
    <row r="46" spans="1:11" x14ac:dyDescent="0.2">
      <c r="A46" s="14"/>
      <c r="B46" s="106"/>
      <c r="C46" s="106"/>
      <c r="D46" s="106"/>
      <c r="E46" s="106"/>
      <c r="F46" s="106"/>
      <c r="G46" s="106"/>
      <c r="H46" s="15"/>
      <c r="I46" s="20"/>
      <c r="J46" s="92"/>
      <c r="K46" s="19">
        <f t="shared" si="2"/>
        <v>0</v>
      </c>
    </row>
  </sheetData>
  <sheetProtection algorithmName="SHA-512" hashValue="prhS1LOmQ2P0VDLFj30t30RnricA2rZEAwxdHfsveZu0fV2F6X6RGkDzZEwQYqTwuffQXdt/94iBSrlLW/U3uQ==" saltValue="AqqAOuDcLqnnPq1EfwomCA==" spinCount="100000" sheet="1" objects="1" scenarios="1"/>
  <mergeCells count="46">
    <mergeCell ref="Q10:T10"/>
    <mergeCell ref="Q11:T11"/>
    <mergeCell ref="Q12:T12"/>
    <mergeCell ref="Q13:T13"/>
    <mergeCell ref="Q3:T3"/>
    <mergeCell ref="Q4:T4"/>
    <mergeCell ref="Q5:T5"/>
    <mergeCell ref="Q6:T6"/>
    <mergeCell ref="Q7:T7"/>
    <mergeCell ref="Q8:T8"/>
    <mergeCell ref="Q9:T9"/>
    <mergeCell ref="N18:N20"/>
    <mergeCell ref="A1:C1"/>
    <mergeCell ref="D1:O1"/>
    <mergeCell ref="M18:M20"/>
    <mergeCell ref="B21:G21"/>
    <mergeCell ref="B16:G16"/>
    <mergeCell ref="B17:G17"/>
    <mergeCell ref="B18:G18"/>
    <mergeCell ref="B19:G19"/>
    <mergeCell ref="B20:G20"/>
    <mergeCell ref="B22:G22"/>
    <mergeCell ref="B23:G23"/>
    <mergeCell ref="B24:G24"/>
    <mergeCell ref="B46:G46"/>
    <mergeCell ref="B43:G43"/>
    <mergeCell ref="B44:G44"/>
    <mergeCell ref="B45:G45"/>
    <mergeCell ref="B39:G39"/>
    <mergeCell ref="B40:G40"/>
    <mergeCell ref="B41:G41"/>
    <mergeCell ref="B42:G42"/>
    <mergeCell ref="B25:G25"/>
    <mergeCell ref="B26:G26"/>
    <mergeCell ref="B27:G27"/>
    <mergeCell ref="B28:G28"/>
    <mergeCell ref="B29:G29"/>
    <mergeCell ref="B35:G35"/>
    <mergeCell ref="B36:G36"/>
    <mergeCell ref="B37:G37"/>
    <mergeCell ref="B38:G38"/>
    <mergeCell ref="B30:G30"/>
    <mergeCell ref="B31:G31"/>
    <mergeCell ref="B32:G32"/>
    <mergeCell ref="B33:G33"/>
    <mergeCell ref="B34:G34"/>
  </mergeCells>
  <dataValidations xWindow="625" yWindow="565" count="2">
    <dataValidation type="list" allowBlank="1" showInputMessage="1" showErrorMessage="1" prompt="Selecteer via het drop-down menu welk werkpakket het betreft" sqref="A17:A46" xr:uid="{00000000-0002-0000-0300-000000000000}">
      <formula1>"1,2,3,4,5,6,7,8,9,10"</formula1>
    </dataValidation>
    <dataValidation type="list" allowBlank="1" showInputMessage="1" showErrorMessage="1" prompt="Selecteer welk uurtarief van toepassing is:_x000a_Onbetaalde eigen arbeid is € 35_x000a_Onbetaalde arbeid van vrijwilligers is € 22" sqref="J17:J46" xr:uid="{00000000-0002-0000-0300-000001000000}">
      <formula1>"22,35"</formula1>
    </dataValidation>
  </dataValidations>
  <pageMargins left="0.25" right="0.25" top="0.75" bottom="0.75" header="0.3" footer="0.3"/>
  <pageSetup paperSize="9" scale="69" orientation="landscape"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Blad4">
    <tabColor rgb="FF00B050"/>
    <pageSetUpPr fitToPage="1"/>
  </sheetPr>
  <dimension ref="A1:T46"/>
  <sheetViews>
    <sheetView showGridLines="0" workbookViewId="0">
      <selection activeCell="M12" sqref="M12"/>
    </sheetView>
  </sheetViews>
  <sheetFormatPr defaultColWidth="9" defaultRowHeight="12" x14ac:dyDescent="0.2"/>
  <cols>
    <col min="1" max="1" width="11.25" style="4" bestFit="1" customWidth="1"/>
    <col min="2" max="15" width="13.625" style="4" customWidth="1"/>
    <col min="16" max="16" width="4.125" style="4" customWidth="1"/>
    <col min="17" max="17" width="17.5" style="4" customWidth="1"/>
    <col min="18" max="18" width="10.875" style="4" customWidth="1"/>
    <col min="19" max="16384" width="9" style="4"/>
  </cols>
  <sheetData>
    <row r="1" spans="1:20" ht="15.75" x14ac:dyDescent="0.25">
      <c r="A1" s="110" t="s">
        <v>57</v>
      </c>
      <c r="B1" s="110"/>
      <c r="C1" s="111"/>
      <c r="D1" s="112">
        <f>Algemeen!B14</f>
        <v>0</v>
      </c>
      <c r="E1" s="113"/>
      <c r="F1" s="113"/>
      <c r="G1" s="113"/>
      <c r="H1" s="113"/>
      <c r="I1" s="113"/>
      <c r="J1" s="113"/>
      <c r="K1" s="114"/>
    </row>
    <row r="2" spans="1:20" x14ac:dyDescent="0.2">
      <c r="A2" s="4" t="s">
        <v>13</v>
      </c>
    </row>
    <row r="3" spans="1:20" ht="76.5" x14ac:dyDescent="0.2">
      <c r="A3" s="27" t="s">
        <v>14</v>
      </c>
      <c r="B3" s="94" t="s">
        <v>15</v>
      </c>
      <c r="C3" s="94" t="s">
        <v>87</v>
      </c>
      <c r="D3" s="95" t="s">
        <v>105</v>
      </c>
      <c r="E3" s="95" t="s">
        <v>65</v>
      </c>
      <c r="F3" s="95" t="s">
        <v>106</v>
      </c>
      <c r="G3" s="95" t="s">
        <v>85</v>
      </c>
      <c r="H3" s="95" t="s">
        <v>66</v>
      </c>
      <c r="I3" s="95" t="s">
        <v>67</v>
      </c>
      <c r="J3" s="95" t="s">
        <v>68</v>
      </c>
      <c r="K3" s="95" t="s">
        <v>86</v>
      </c>
      <c r="L3" s="95" t="s">
        <v>69</v>
      </c>
      <c r="M3" s="95" t="s">
        <v>104</v>
      </c>
      <c r="N3" s="28" t="s">
        <v>39</v>
      </c>
      <c r="O3" s="28" t="s">
        <v>16</v>
      </c>
      <c r="Q3" s="123" t="s">
        <v>46</v>
      </c>
      <c r="R3" s="123"/>
      <c r="S3" s="123"/>
      <c r="T3" s="123"/>
    </row>
    <row r="4" spans="1:20" ht="11.25" customHeight="1" x14ac:dyDescent="0.2">
      <c r="A4" s="21">
        <v>1</v>
      </c>
      <c r="B4" s="22">
        <f>IF((A17=1)*AND(I17&gt;0),K17,0)+IF((A18=1)*AND(I18&gt;0),K18,0)+IF((A19=1)*AND(I19&gt;0),K19,0)+IF((A20=1)*AND(I20&gt;0),K20,0)+IF((A21=1)*AND(I21&gt;0),K21,0)+IF((A22=1)*AND(I22&gt;0),K22,0)+IF((A23=1)*AND(I23&gt;0),K23,0)+IF((A24=1)*AND(I24&gt;0),K24,0)+IF((A25=1)*AND(I25&gt;0),K25,0)+IF((A26=1)*AND(I26&gt;0),K26,0)+IF((A27=1)*AND(I27&gt;0),K27,0)+IF((A28=1)*AND(I28&gt;0),K28,0)+IF((A29=1)*AND(I29&gt;0),K29,0)+IF((A30=1)*AND(I30&gt;0),K30,0)+IF((A31=1)*AND(I31&gt;0),K31,0)+IF((A32=1)*AND(I32&gt;0),K32,0)+IF((A33=1)*AND(I33&gt;0),K33,0)+IF((A34=1)*AND(I34&gt;0),K34,0)+IF((A35=1)*AND(I35&gt;0),K35,0)+IF((A36=1)*AND(I36&gt;0),K36,0)+IF((A37=1)*AND(I37&gt;0),K37,0)+IF((A38=1)*AND(I38&gt;0),K38,0)+IF((A39=1)*AND(I39&gt;0),K39,0)+IF((A40=1)*AND(I40&gt;0),K40,0)+IF((A41=1)*AND(I41&gt;0),K41,0)+IF((A42=1)*AND(I42&gt;0),K42,0)+IF((A43=1)*AND(I43&gt;0),K43,0)+IF((A44=1)*AND(I44&gt;0),K44,0)+IF((A45=1)*AND(I45&gt;0),K45,0)+IF((A46=1)*AND(I46&gt;0),K46,0)</f>
        <v>0</v>
      </c>
      <c r="C4" s="22">
        <f>IF((A17=1)*AND(J17&gt;0),K17,0)+IF((A18=1)*AND(J18&gt;0),K18,0)+IF((A19=1)*AND(J19&gt;0),K19,0)+IF((A20=1)*AND(J20&gt;0),K20,0)+IF((A21=1)*AND(J21&gt;0),K21,0)+IF((A22=1)*AND(J22&gt;0),K22,0)+IF((A23=1)*AND(J23&gt;0),K23,0)+IF((A24=1)*AND(J24&gt;0),K24,0)+IF((A25=1)*AND(J25&gt;0),K25,0)+IF((A26=1)*AND(J26&gt;0),K26,0)+IF((A27=1)*AND(J27&gt;0),K27,0)+IF((A28=1)*AND(J28&gt;0),K28,0)+IF((A29=1)*AND(J29&gt;0),K29,0)+IF((A30=1)*AND(J30&gt;0),K30,0)+IF((A31=1)*AND(J31&gt;0),K31,0)+IF((A32=1)*AND(J32&gt;0),K32,0)+IF((A33=1)*AND(J33&gt;0),K33,0)+IF((A34=1)*AND(J34&gt;0),K34,0)+IF((A35=1)*AND(J35&gt;0),K35,0)+IF((A36=1)*AND(J36&gt;0),K36,0)+IF((A37=1)*AND(J37&gt;0),K37,0)+IF((A38=1)*AND(J38&gt;0),K38,0)+IF((A39=1)*AND(J39&gt;0),K39,0)+IF((A40=1)*AND(J40&gt;0),K40,0)+IF((A41=1)*AND(J41&gt;0),K41,0)+IF((A42=1)*AND(J42&gt;0),K42,0)+IF((A43=1)*AND(J43&gt;0),K43,0)+IF((A44=1)*AND(J44&gt;0),K44,0)+IF((A45=1)*AND(J45&gt;0),K45,0)+IF((A46=1)*AND(J46&gt;0),K46,0)</f>
        <v>0</v>
      </c>
      <c r="D4" s="78"/>
      <c r="E4" s="78"/>
      <c r="F4" s="13"/>
      <c r="G4" s="13"/>
      <c r="H4" s="13"/>
      <c r="I4" s="13"/>
      <c r="J4" s="13"/>
      <c r="K4" s="13"/>
      <c r="L4" s="13"/>
      <c r="M4" s="13"/>
      <c r="N4" s="13"/>
      <c r="O4" s="12">
        <f t="shared" ref="O4:O14" si="0">B4+C4+D4+E4+F4+G4+H4+I4+J4+K4+L4+M4+N4</f>
        <v>0</v>
      </c>
      <c r="P4" s="4">
        <v>1</v>
      </c>
      <c r="Q4" s="124" t="str">
        <f>Algemeen!B21</f>
        <v>Projectmanagement</v>
      </c>
      <c r="R4" s="125"/>
      <c r="S4" s="125"/>
      <c r="T4" s="126"/>
    </row>
    <row r="5" spans="1:20" x14ac:dyDescent="0.2">
      <c r="A5" s="21">
        <v>2</v>
      </c>
      <c r="B5" s="22">
        <f>IF((A17=2)*AND(I17&gt;0),K17,0)+IF((A18=2)*AND(I18&gt;0),K18,0)+IF((A19=2)*AND(I19&gt;0),K19,0)+IF((A20=2)*AND(I20&gt;0),K20,0)+IF((A21=2)*AND(I21&gt;0),K21,0)+IF((A22=2)*AND(I22&gt;0),K22,0)+IF((A23=2)*AND(I23&gt;0),K23,0)+IF((A24=2)*AND(I24&gt;0),K24,0)+IF((A25=2)*AND(I25&gt;0),K25,0)+IF((A26=2)*AND(I26&gt;0),K26,0)+IF((A27=2)*AND(I27&gt;0),K27,0)+IF((A28=2)*AND(I28&gt;0),K28,0)+IF((A29=2)*AND(I29&gt;0),K29,0)+IF((A30=2)*AND(I30&gt;0),K30,0)+IF((A31=2)*AND(I31&gt;0),K31,0)+IF((A32=2)*AND(I32&gt;0),K32,0)+IF((A33=2)*AND(I33&gt;0),K33,0)+IF((A34=2)*AND(I34&gt;0),K34,0)+IF((A35=2)*AND(I35&gt;0),K35,0)+IF((A36=2)*AND(I36&gt;0),K36,0)+IF((A37=2)*AND(I37&gt;0),K37,0)+IF((A38=2)*AND(I38&gt;0),K38,0)+IF((A39=2)*AND(I39&gt;0),K39,0)+IF((A40=2)*AND(I40&gt;0),K40,0)+IF((A41=2)*AND(I41&gt;0),K41,0)+IF((A42=2)*AND(I42&gt;0),K42,0)+IF((A43=2)*AND(I43&gt;0),K43,0)+IF((A44=2)*AND(I44&gt;0),K44,0)+IF((A45=2)*AND(I45&gt;0),K45,0)+IF((A46=2)*AND(I46&gt;0),K46,0)</f>
        <v>0</v>
      </c>
      <c r="C5" s="22">
        <f>IF((A17=2)*AND(J17&gt;0),K17,0)+IF((A18=2)*AND(J18&gt;0),K18,0)+IF((A19=2)*AND(J19&gt;0),K19,0)+IF((A20=2)*AND(J20&gt;0),K20,0)+IF((A21=2)*AND(J21&gt;0),K21,0)+IF((A22=2)*AND(J22&gt;0),K22,0)+IF((A23=2)*AND(J23&gt;0),K23,0)+IF((A24=2)*AND(J24&gt;0),K24,0)+IF((A25=2)*AND(J25&gt;0),K25,0)+IF((A26=2)*AND(J26&gt;0),K26,0)+IF((A27=2)*AND(J27&gt;0),K27,0)+IF((A28=2)*AND(J28&gt;0),K28,0)+IF((A29=2)*AND(J29&gt;0),K29,0)+IF((A30=2)*AND(J30&gt;0),K30,0)+IF((A31=2)*AND(J31&gt;0),K31,0)+IF((A32=2)*AND(J32&gt;0),K32,0)+IF((A33=2)*AND(J33&gt;0),K33,0)+IF((A34=2)*AND(J34&gt;0),K34,0)+IF((A35=2)*AND(J35&gt;0),K35,0)+IF((A36=2)*AND(J36&gt;0),K36,0)+IF((A37=2)*AND(J37&gt;0),K37,0)+IF((A38=2)*AND(J38&gt;0),K38,0)+IF((A39=2)*AND(J39&gt;0),K39,0)+IF((A40=2)*AND(J40&gt;0),K40,0)+IF((A41=2)*AND(J41&gt;0),K41,0)+IF((A42=2)*AND(J42&gt;0),K42,0)+IF((A43=2)*AND(J43&gt;0),K43,0)+IF((A44=2)*AND(J44&gt;0),K44,0)+IF((A45=2)*AND(J45&gt;0),K45,0)+IF((A46=2)*AND(J46&gt;0),K46,0)</f>
        <v>0</v>
      </c>
      <c r="D5" s="78"/>
      <c r="E5" s="78"/>
      <c r="F5" s="13"/>
      <c r="G5" s="13"/>
      <c r="H5" s="13"/>
      <c r="I5" s="13"/>
      <c r="J5" s="13"/>
      <c r="K5" s="13"/>
      <c r="L5" s="13"/>
      <c r="M5" s="13"/>
      <c r="N5" s="13"/>
      <c r="O5" s="12">
        <f t="shared" si="0"/>
        <v>0</v>
      </c>
      <c r="P5" s="4">
        <v>2</v>
      </c>
      <c r="Q5" s="117" t="str">
        <f>Algemeen!B22</f>
        <v>Voorlichting en communicatie</v>
      </c>
      <c r="R5" s="118"/>
      <c r="S5" s="118"/>
      <c r="T5" s="119"/>
    </row>
    <row r="6" spans="1:20" x14ac:dyDescent="0.2">
      <c r="A6" s="21">
        <v>3</v>
      </c>
      <c r="B6" s="22">
        <f>IF((A17=3)*AND(I17&gt;0),K17,0)+IF((A18=3)*AND(I18&gt;0),K18,0)+IF((A19=3)*AND(I19&gt;0),K19,0)+IF((A20=3)*AND(I20&gt;0),K20,0)+IF((A21=3)*AND(I21&gt;0),K21,0)+IF((A22=3)*AND(I22&gt;0),K22,0)+IF((A23=3)*AND(I23&gt;0),K23,0)+IF((A24=3)*AND(I24&gt;0),K24,0)+IF((A25=3)*AND(I25&gt;0),K25,0)+IF((A26=3)*AND(I26&gt;0),K26,0)+IF((A27=3)*AND(I27&gt;0),K27,0)+IF((A28=3)*AND(I28&gt;0),K28,0)+IF((A29=3)*AND(I29&gt;0),K29,0)+IF((A30=3)*AND(I30&gt;0),K30,0)+IF((A31=3)*AND(I31&gt;0),K31,0)+IF((A32=3)*AND(I32&gt;0),K32,0)+IF((A33=3)*AND(I33&gt;0),K33,0)+IF((A34=3)*AND(I34&gt;0),K34,0)+IF((A35=3)*AND(I35&gt;0),K35,0)+IF((A36=3)*AND(I36&gt;0),K36,0)+IF((A37=3)*AND(I37&gt;0),K37,0)+IF((A38=3)*AND(I38&gt;0),K38,0)+IF((A39=3)*AND(I39&gt;0),K39,0)+IF((A40=3)*AND(I40&gt;0),K40,0)+IF((A41=3)*AND(I41&gt;0),K41,0)+IF((A42=3)*AND(I42&gt;0),K42,0)+IF((A43=3)*AND(I43&gt;0),K43,0)+IF((A44=3)*AND(I44&gt;0),K44,0)+IF((A45=3)*AND(I45&gt;0),K45,0)+IF((A46=3)*AND(I46&gt;0),K46,0)</f>
        <v>0</v>
      </c>
      <c r="C6" s="22">
        <f>IF((A17=3)*AND(J17&gt;0),K17,0)+IF((A18=3)*AND(J18&gt;0),K18,0)+IF((A19=3)*AND(J19&gt;0),K19,0)+IF((A20=3)*AND(J20&gt;0),K20,0)+IF((A21=3)*AND(J21&gt;0),K21,0)+IF((A22=3)*AND(J22&gt;0),K22,0)+IF((A23=3)*AND(J23&gt;0),K23,0)+IF((A24=3)*AND(J24&gt;0),K24,0)+IF((A25=3)*AND(J25&gt;0),K25,0)+IF((A26=3)*AND(J26&gt;0),K26,0)+IF((A27=3)*AND(J27&gt;0),K27,0)+IF((A28=3)*AND(J28&gt;0),K28,0)+IF((A29=3)*AND(J29&gt;0),K29,0)+IF((A30=3)*AND(J30&gt;0),K30,0)+IF((A31=3)*AND(J31&gt;0),K31,0)+IF((A32=3)*AND(J32&gt;0),K32,0)+IF((A33=3)*AND(J33&gt;0),K33,0)+IF((A34=3)*AND(J34&gt;0),K34,0)+IF((A35=3)*AND(J35&gt;0),K35,0)+IF((A36=3)*AND(J36&gt;0),K36,0)+IF((A37=3)*AND(J37&gt;0),K37,0)+IF((A38=3)*AND(J38&gt;0),K38,0)+IF((A39=3)*AND(J39&gt;0),K39,0)+IF((A40=3)*AND(J40&gt;0),K40,0)+IF((A41=3)*AND(J41&gt;0),K41,0)+IF((A42=3)*AND(J42&gt;0),K42,0)+IF((A43=3)*AND(J43&gt;0),K43,0)+IF((A44=3)*AND(J44&gt;0),K44,0)+IF((A45=3)*AND(J45&gt;0),K45,0)+IF((A46=3)*AND(J46&gt;0),K46,0)</f>
        <v>0</v>
      </c>
      <c r="D6" s="58"/>
      <c r="E6" s="78"/>
      <c r="F6" s="13"/>
      <c r="G6" s="58"/>
      <c r="H6" s="58"/>
      <c r="I6" s="58"/>
      <c r="J6" s="58"/>
      <c r="K6" s="58"/>
      <c r="L6" s="58"/>
      <c r="M6" s="58"/>
      <c r="N6" s="58"/>
      <c r="O6" s="12">
        <f t="shared" si="0"/>
        <v>0</v>
      </c>
      <c r="P6" s="4">
        <v>3</v>
      </c>
      <c r="Q6" s="117" t="str">
        <f>IF(Algemeen!B23="","",Algemeen!B23)</f>
        <v>Voorbereidingskosten</v>
      </c>
      <c r="R6" s="118"/>
      <c r="S6" s="118"/>
      <c r="T6" s="119"/>
    </row>
    <row r="7" spans="1:20" x14ac:dyDescent="0.2">
      <c r="A7" s="21">
        <v>4</v>
      </c>
      <c r="B7" s="22">
        <f>IF((A17=4)*AND(I17&gt;0),K17,0)+IF((A18=4)*AND(I18&gt;0),K18,0)+IF((A19=4)*AND(I19&gt;0),K19,0)+IF((A20=4)*AND(I20&gt;0),K20,0)+IF((A21=4)*AND(I21&gt;0),K21,0)+IF((A22=4)*AND(I22&gt;0),K22,0)+IF((A23=4)*AND(I23&gt;0),K23,0)+IF((A24=4)*AND(I24&gt;0),K24,0)+IF((A25=4)*AND(I25&gt;0),K25,0)+IF((A26=4)*AND(I26&gt;0),K26,0)+IF((A27=4)*AND(I27&gt;0),K27,0)+IF((A28=4)*AND(I28&gt;0),K28,0)+IF((A29=4)*AND(I29&gt;0),K29,0)+IF((A30=4)*AND(I30&gt;0),K30,0)+IF((A31=4)*AND(I31&gt;0),K31,0)+IF((A32=4)*AND(I32&gt;0),K32,0)+IF((A33=4)*AND(I33&gt;0),K33,0)+IF((A34=4)*AND(I34&gt;0),K34,0)+IF((A35=4)*AND(I35&gt;0),K35,0)+IF((A36=4)*AND(I36&gt;0),K36,0)+IF((A37=4)*AND(I37&gt;0),K37,0)+IF((A38=4)*AND(I38&gt;0),K38,0)+IF((A39=4)*AND(I39&gt;0),K39,0)+IF((A40=4)*AND(I40&gt;0),K40,0)+IF((A41=4)*AND(I41&gt;0),K41,0)+IF((A42=4)*AND(I42&gt;0),K42,0)+IF((A43=4)*AND(I43&gt;0),K43,0)+IF((A44=4)*AND(I44&gt;0),K44,0)+IF((A45=4)*AND(I45&gt;0),K45,0)+IF((A46=4)*AND(I46&gt;0),K46,0)</f>
        <v>0</v>
      </c>
      <c r="C7" s="22">
        <f>IF((A17=4)*AND(J17&gt;0),K17,0)+IF((A18=4)*AND(J18&gt;0),K18,0)+IF((A19=4)*AND(J19&gt;0),K19,0)+IF((A20=4)*AND(J20&gt;0),K20,0)+IF((A21=4)*AND(J21&gt;0),K21,0)+IF((A22=4)*AND(J22&gt;0),K22,0)+IF((A23=4)*AND(J23&gt;0),K23,0)+IF((A24=4)*AND(J24&gt;0),K24,0)+IF((A25=4)*AND(J25&gt;0),K25,0)+IF((A26=4)*AND(J26&gt;0),K26,0)+IF((A27=4)*AND(J27&gt;0),K27,0)+IF((A28=4)*AND(J28&gt;0),K28,0)+IF((A29=4)*AND(J29&gt;0),K29,0)+IF((A30=4)*AND(J30&gt;0),K30,0)+IF((A31=4)*AND(J31&gt;0),K31,0)+IF((A32=4)*AND(J32&gt;0),K32,0)+IF((A33=4)*AND(J33&gt;0),K33,0)+IF((A34=4)*AND(J34&gt;0),K34,0)+IF((A35=4)*AND(J35&gt;0),K35,0)+IF((A36=4)*AND(J36&gt;0),K36,0)+IF((A37=4)*AND(J37&gt;0),K37,0)+IF((A38=4)*AND(J38&gt;0),K38,0)+IF((A39=4)*AND(J39&gt;0),K39,0)+IF((A40=4)*AND(J40&gt;0),K40,0)+IF((A41=4)*AND(J41&gt;0),K41,0)+IF((A42=4)*AND(J42&gt;0),K42,0)+IF((A43=4)*AND(J43&gt;0),K43,0)+IF((A44=4)*AND(J44&gt;0),K44,0)+IF((A45=4)*AND(J45&gt;0),K45,0)+IF((A46=4)*AND(J46&gt;0),K46,0)</f>
        <v>0</v>
      </c>
      <c r="D7" s="78"/>
      <c r="E7" s="78"/>
      <c r="F7" s="13"/>
      <c r="G7" s="13"/>
      <c r="H7" s="13"/>
      <c r="I7" s="13"/>
      <c r="J7" s="13"/>
      <c r="K7" s="13"/>
      <c r="L7" s="13"/>
      <c r="M7" s="13"/>
      <c r="N7" s="13"/>
      <c r="O7" s="12">
        <f t="shared" si="0"/>
        <v>0</v>
      </c>
      <c r="P7" s="4">
        <v>4</v>
      </c>
      <c r="Q7" s="117" t="str">
        <f>IF(Algemeen!B24="","",Algemeen!B24)</f>
        <v/>
      </c>
      <c r="R7" s="118"/>
      <c r="S7" s="118"/>
      <c r="T7" s="119"/>
    </row>
    <row r="8" spans="1:20" x14ac:dyDescent="0.2">
      <c r="A8" s="21">
        <v>5</v>
      </c>
      <c r="B8" s="22">
        <f>IF((A17=5)*AND(I17&gt;0),K17,0)+IF((A18=5)*AND(I18&gt;0),K18,0)+IF((A19=5)*AND(I19&gt;0),K19,0)+IF((A20=5)*AND(I20&gt;0),K20,0)+IF((A21=5)*AND(I21&gt;0),K21,0)+IF((A22=5)*AND(I22&gt;0),K22,0)+IF((A23=5)*AND(I23&gt;0),K23,0)+IF((A24=5)*AND(I24&gt;0),K24,0)+IF((A25=5)*AND(I25&gt;0),K25,0)+IF((A26=5)*AND(I26&gt;0),K26,0)+IF((A27=5)*AND(I27&gt;0),K27,0)+IF((A28=5)*AND(I28&gt;0),K28,0)+IF((A29=5)*AND(I29&gt;0),K29,0)+IF((A30=5)*AND(I30&gt;0),K30,0)+IF((A31=5)*AND(I31&gt;0),K31,0)+IF((A32=5)*AND(I32&gt;0),K32,0)+IF((A33=5)*AND(I33&gt;0),K33,0)+IF((A34=5)*AND(I34&gt;0),K34,0)+IF((A35=5)*AND(I35&gt;0),K35,0)+IF((A36=5)*AND(I36&gt;0),K36,0)+IF((A37=5)*AND(I37&gt;0),K37,0)+IF((A38=5)*AND(I38&gt;0),K38,0)+IF((A39=5)*AND(I39&gt;0),K39,0)+IF((A40=5)*AND(I40&gt;0),K40,0)+IF((A41=5)*AND(I41&gt;0),K41,0)+IF((A42=5)*AND(I42&gt;0),K42,0)+IF((A43=5)*AND(I43&gt;0),K43,0)+IF((A44=5)*AND(I44&gt;0),K44,0)+IF((A45=5)*AND(I45&gt;0),K45,0)+IF((A46=5)*AND(I46&gt;0),K46,0)</f>
        <v>0</v>
      </c>
      <c r="C8" s="22">
        <f>IF((A17=5)*AND(J17&gt;0),K17,0)+IF((A18=5)*AND(J18&gt;0),K18,0)+IF((A19=5)*AND(J19&gt;0),K19,0)+IF((A20=5)*AND(J20&gt;0),K20,0)+IF((A21=5)*AND(J21&gt;0),K21,0)+IF((A22=5)*AND(J22&gt;0),K22,0)+IF((A23=5)*AND(J23&gt;0),K23,0)+IF((A24=5)*AND(J24&gt;0),K24,0)+IF((A25=5)*AND(J25&gt;0),K25,0)+IF((A26=5)*AND(J26&gt;0),K26,0)+IF((A27=5)*AND(J27&gt;0),K27,0)+IF((A28=5)*AND(J28&gt;0),K28,0)+IF((A29=5)*AND(J29&gt;0),K29,0)+IF((A30=5)*AND(J30&gt;0),K30,0)+IF((A31=5)*AND(J31&gt;0),K31,0)+IF((A32=5)*AND(J32&gt;0),K32,0)+IF((A33=5)*AND(J33&gt;0),K33,0)+IF((A34=5)*AND(J34&gt;0),K34,0)+IF((A35=5)*AND(J35&gt;0),K35,0)+IF((A36=5)*AND(J36&gt;0),K36,0)+IF((A37=5)*AND(J37&gt;0),K37,0)+IF((A38=5)*AND(J38&gt;0),K38,0)+IF((A39=5)*AND(J39&gt;0),K39,0)+IF((A40=5)*AND(J40&gt;0),K40,0)+IF((A41=5)*AND(J41&gt;0),K41,0)+IF((A42=5)*AND(J42&gt;0),K42,0)+IF((A43=5)*AND(J43&gt;0),K43,0)+IF((A44=5)*AND(J44&gt;0),K44,0)+IF((A45=5)*AND(J45&gt;0),K45,0)+IF((A46=5)*AND(J46&gt;0),K46,0)</f>
        <v>0</v>
      </c>
      <c r="D8" s="78"/>
      <c r="E8" s="78"/>
      <c r="F8" s="13"/>
      <c r="G8" s="13"/>
      <c r="H8" s="13"/>
      <c r="I8" s="13"/>
      <c r="J8" s="13"/>
      <c r="K8" s="13"/>
      <c r="L8" s="13"/>
      <c r="M8" s="13"/>
      <c r="N8" s="13"/>
      <c r="O8" s="12">
        <f t="shared" si="0"/>
        <v>0</v>
      </c>
      <c r="P8" s="4">
        <v>5</v>
      </c>
      <c r="Q8" s="117" t="str">
        <f>IF(Algemeen!B25="","",Algemeen!B25)</f>
        <v/>
      </c>
      <c r="R8" s="118"/>
      <c r="S8" s="118"/>
      <c r="T8" s="119"/>
    </row>
    <row r="9" spans="1:20" x14ac:dyDescent="0.2">
      <c r="A9" s="21">
        <v>6</v>
      </c>
      <c r="B9" s="22">
        <f>IF((A17=6)*AND(I17&gt;0),K17,0)+IF((A18=6)*AND(I18&gt;0),K18,0)+IF((A19=6)*AND(I19&gt;0),K19,0)+IF((A20=6)*AND(I20&gt;0),K20,0)+IF((A21=6)*AND(I21&gt;0),K21,0)+IF((A22=6)*AND(I22&gt;0),K22,0)+IF((A23=6)*AND(I23&gt;0),K23,0)+IF((A24=6)*AND(I24&gt;0),K24,0)+IF((A25=6)*AND(I25&gt;0),K25,0)+IF((A26=6)*AND(I26&gt;0),K26,0)+IF((A27=6)*AND(I27&gt;0),K27,0)+IF((A28=6)*AND(I28&gt;0),K28,0)+IF((A29=6)*AND(I29&gt;0),K29,0)+IF((A30=6)*AND(I30&gt;0),K30,0)+IF((A31=6)*AND(I31&gt;0),K31,0)+IF((A32=6)*AND(I32&gt;0),K32,0)+IF((A33=6)*AND(I33&gt;0),K33,0)+IF((A34=6)*AND(I34&gt;0),K34,0)+IF((A35=6)*AND(I35&gt;0),K35,0)+IF((A36=6)*AND(I36&gt;0),K36,0)+IF((A37=6)*AND(I37&gt;0),K37,0)+IF((A38=6)*AND(I38&gt;0),K38,0)+IF((A39=6)*AND(I39&gt;0),K39,0)+IF((A40=6)*AND(I40&gt;0),K40,0)+IF((A41=6)*AND(I41&gt;0),K41,0)+IF((A42=6)*AND(I42&gt;0),K42,0)+IF((A43=6)*AND(I43&gt;0),K43,0)+IF((A44=6)*AND(I44&gt;0),K44,0)+IF((A45=6)*AND(I45&gt;0),K45,0)+IF((A46=6)*AND(I46&gt;0),K46,0)</f>
        <v>0</v>
      </c>
      <c r="C9" s="22">
        <f>IF((A17=6)*AND(J17&gt;0),K17,0)+IF((A18=6)*AND(J18&gt;0),K18,0)+IF((A19=6)*AND(J19&gt;0),K19,0)+IF((A20=6)*AND(J20&gt;0),K20,0)+IF((A21=6)*AND(J21&gt;0),K21,0)+IF((A22=6)*AND(J22&gt;0),K22,0)+IF((A23=6)*AND(J23&gt;0),K23,0)+IF((A24=6)*AND(J24&gt;0),K24,0)+IF((A25=6)*AND(J25&gt;0),K25,0)+IF((A26=6)*AND(J26&gt;0),K26,0)+IF((A27=6)*AND(J27&gt;0),K27,0)+IF((A28=6)*AND(J28&gt;0),K28,0)+IF((A29=6)*AND(J29&gt;0),K29,0)+IF((A30=6)*AND(J30&gt;0),K30,0)+IF((A31=6)*AND(J31&gt;0),K31,0)+IF((A32=6)*AND(J32&gt;0),K32,0)+IF((A33=6)*AND(J33&gt;0),K33,0)+IF((A34=6)*AND(J34&gt;0),K34,0)+IF((A35=6)*AND(J35&gt;0),K35,0)+IF((A36=6)*AND(J36&gt;0),K36,0)+IF((A37=6)*AND(J37&gt;0),K37,0)+IF((A38=6)*AND(J38&gt;0),K38,0)+IF((A39=6)*AND(J39&gt;0),K39,0)+IF((A40=6)*AND(J40&gt;0),K40,0)+IF((A41=6)*AND(J41&gt;0),K41,0)+IF((A42=6)*AND(J42&gt;0),K42,0)+IF((A43=6)*AND(J43&gt;0),K43,0)+IF((A44=6)*AND(J44&gt;0),K44,0)+IF((A45=6)*AND(J45&gt;0),K45,0)+IF((A46=6)*AND(J46&gt;0),K46,0)</f>
        <v>0</v>
      </c>
      <c r="D9" s="78"/>
      <c r="E9" s="78"/>
      <c r="F9" s="13"/>
      <c r="G9" s="13"/>
      <c r="H9" s="13"/>
      <c r="I9" s="13"/>
      <c r="J9" s="13"/>
      <c r="K9" s="13"/>
      <c r="L9" s="13"/>
      <c r="M9" s="13"/>
      <c r="N9" s="13"/>
      <c r="O9" s="12">
        <f t="shared" si="0"/>
        <v>0</v>
      </c>
      <c r="P9" s="4">
        <v>6</v>
      </c>
      <c r="Q9" s="117" t="str">
        <f>IF(Algemeen!B26="","",Algemeen!B26)</f>
        <v/>
      </c>
      <c r="R9" s="118"/>
      <c r="S9" s="118"/>
      <c r="T9" s="119"/>
    </row>
    <row r="10" spans="1:20" x14ac:dyDescent="0.2">
      <c r="A10" s="21">
        <v>7</v>
      </c>
      <c r="B10" s="22">
        <f>IF((A17=7)*AND(I17&gt;0),K17,0)+IF((A18=7)*AND(I18&gt;0),K18,0)+IF((A19=7)*AND(I19&gt;0),K19,0)+IF((A20=7)*AND(I20&gt;0),K20,0)+IF((A21=7)*AND(I21&gt;0),K21,0)+IF((A22=7)*AND(I22&gt;0),K22,0)+IF((A23=7)*AND(I23&gt;0),K23,0)+IF((A24=7)*AND(I24&gt;0),K24,0)+IF((A25=7)*AND(I25&gt;0),K25,0)+IF((A26=7)*AND(I26&gt;0),K26,0)+IF((A27=7)*AND(I27&gt;0),K27,0)+IF((A28=7)*AND(I28&gt;0),K28,0)+IF((A29=7)*AND(I29&gt;0),K29,0)+IF((A30=7)*AND(I30&gt;0),K30,0)+IF((A31=7)*AND(I31&gt;0),K31,0)+IF((A32=7)*AND(I32&gt;0),K32,0)+IF((A33=7)*AND(I33&gt;0),K33,0)+IF((A34=7)*AND(I34&gt;0),K34,0)+IF((A35=7)*AND(I35&gt;0),K35,0)+IF((A36=7)*AND(I36&gt;0),K36,0)+IF((A37=7)*AND(I37&gt;0),K37,0)+IF((A38=7)*AND(I38&gt;0),K38,0)+IF((A39=7)*AND(I39&gt;0),K39,0)+IF((A40=7)*AND(I40&gt;0),K40,0)+IF((A41=7)*AND(I41&gt;0),K41,0)+IF((A42=7)*AND(I42&gt;0),K42,0)+IF((A43=7)*AND(I43&gt;0),K43,0)+IF((A44=7)*AND(I44&gt;0),K44,0)+IF((A45=7)*AND(I45&gt;0),K45,0)+IF((A46=7)*AND(I46&gt;0),K46,0)</f>
        <v>0</v>
      </c>
      <c r="C10" s="22">
        <f>IF((A17=7)*AND(J17&gt;0),K17,0)+IF((A18=7)*AND(J18&gt;0),K18,0)+IF((A19=7)*AND(J19&gt;0),K19,0)+IF((A20=7)*AND(J20&gt;0),K20,0)+IF((A21=7)*AND(J21&gt;0),K21,0)+IF((A22=7)*AND(J22&gt;0),K22,0)+IF((A23=7)*AND(J23&gt;0),K23,0)+IF((A24=7)*AND(J24&gt;0),K24,0)+IF((A25=7)*AND(J25&gt;0),K25,0)+IF((A26=7)*AND(J26&gt;0),K26,0)+IF((A27=7)*AND(J27&gt;0),K27,0)+IF((A28=7)*AND(J28&gt;0),K28,0)+IF((A29=7)*AND(J29&gt;0),K29,0)+IF((A30=7)*AND(J30&gt;0),K30,0)+IF((A31=7)*AND(J31&gt;0),K31,0)+IF((A32=7)*AND(J32&gt;0),K32,0)+IF((A33=7)*AND(J33&gt;0),K33,0)+IF((A34=7)*AND(J34&gt;0),K34,0)+IF((A35=7)*AND(J35&gt;0),K35,0)+IF((A36=7)*AND(J36&gt;0),K36,0)+IF((A37=7)*AND(J37&gt;0),K37,0)+IF((A38=7)*AND(J38&gt;0),K38,0)+IF((A39=7)*AND(J39&gt;0),K39,0)+IF((A40=7)*AND(J40&gt;0),K40,0)+IF((A41=7)*AND(J41&gt;0),K41,0)+IF((A42=7)*AND(J42&gt;0),K42,0)+IF((A43=7)*AND(J43&gt;0),K43,0)+IF((A44=7)*AND(J44&gt;0),K44,0)+IF((A45=7)*AND(J45&gt;0),K45,0)+IF((A46=7)*AND(J46&gt;0),K46,0)</f>
        <v>0</v>
      </c>
      <c r="D10" s="78"/>
      <c r="E10" s="78"/>
      <c r="F10" s="13"/>
      <c r="G10" s="13"/>
      <c r="H10" s="13"/>
      <c r="I10" s="13"/>
      <c r="J10" s="13"/>
      <c r="K10" s="13"/>
      <c r="L10" s="13"/>
      <c r="M10" s="13"/>
      <c r="N10" s="13"/>
      <c r="O10" s="12">
        <f t="shared" si="0"/>
        <v>0</v>
      </c>
      <c r="P10" s="4">
        <v>7</v>
      </c>
      <c r="Q10" s="117" t="str">
        <f>IF(Algemeen!B27="","",Algemeen!B27)</f>
        <v/>
      </c>
      <c r="R10" s="118"/>
      <c r="S10" s="118"/>
      <c r="T10" s="119"/>
    </row>
    <row r="11" spans="1:20" x14ac:dyDescent="0.2">
      <c r="A11" s="21">
        <v>8</v>
      </c>
      <c r="B11" s="22">
        <f>IF((A17=8)*AND(I17&gt;0),K17,0)+IF((A18=8)*AND(I18&gt;0),K18,0)+IF((A19=8)*AND(I19&gt;0),K19,0)+IF((A20=8)*AND(I20&gt;0),K20,0)+IF((A21=8)*AND(I21&gt;0),K21,0)+IF((A22=8)*AND(I22&gt;0),K22,0)+IF((A23=8)*AND(I23&gt;0),K23,0)+IF((A24=8)*AND(I24&gt;0),K24,0)+IF((A25=8)*AND(I25&gt;0),K25,0)+IF((A26=8)*AND(I26&gt;0),K26,0)+IF((A27=8)*AND(I27&gt;0),K27,0)+IF((A28=8)*AND(I28&gt;0),K28,0)+IF((A29=8)*AND(I29&gt;0),K29,0)+IF((A30=8)*AND(I30&gt;0),K30,0)+IF((A31=8)*AND(I31&gt;0),K31,0)+IF((A32=8)*AND(I32&gt;0),K32,0)+IF((A33=8)*AND(I33&gt;0),K33,0)+IF((A34=8)*AND(I34&gt;0),K34,0)+IF((A35=8)*AND(I35&gt;0),K35,0)+IF((A36=8)*AND(I36&gt;0),K36,0)+IF((A37=8)*AND(I37&gt;0),K37,0)+IF((A38=8)*AND(I38&gt;0),K38,0)+IF((A39=8)*AND(I39&gt;0),K39,0)+IF((A40=8)*AND(I40&gt;0),K40,0)+IF((A41=8)*AND(I41&gt;0),K41,0)+IF((A42=8)*AND(I42&gt;0),K42,0)+IF((A43=8)*AND(I43&gt;0),K43,0)+IF((A44=8)*AND(I44&gt;0),K44,0)+IF((A45=8)*AND(I45&gt;0),K45,0)+IF((A46=8)*AND(I46&gt;0),K46,0)</f>
        <v>0</v>
      </c>
      <c r="C11" s="22">
        <f>IF((A17=8)*AND(J17&gt;0),K17,0)+IF((A18=8)*AND(J18&gt;0),K18,0)+IF((A19=8)*AND(J19&gt;0),K19,0)+IF((A20=8)*AND(J20&gt;0),K20,0)+IF((A21=8)*AND(J21&gt;0),K21,0)+IF((A22=8)*AND(J22&gt;0),K22,0)+IF((A23=8)*AND(J23&gt;0),K23,0)+IF((A24=8)*AND(J24&gt;0),K24,0)+IF((A25=8)*AND(J25&gt;0),K25,0)+IF((A26=8)*AND(J26&gt;0),K26,0)+IF((A27=8)*AND(J27&gt;0),K27,0)+IF((A28=8)*AND(J28&gt;0),K28,0)+IF((A29=8)*AND(J29&gt;0),K29,0)+IF((A30=8)*AND(J30&gt;0),K30,0)+IF((A31=8)*AND(J31&gt;0),K31,0)+IF((A32=8)*AND(J32&gt;0),K32,0)+IF((A33=8)*AND(J33&gt;0),K33,0)+IF((A34=8)*AND(J34&gt;0),K34,0)+IF((A35=8)*AND(J35&gt;0),K35,0)+IF((A36=8)*AND(J36&gt;0),K36,0)+IF((A37=8)*AND(J37&gt;0),K37,0)+IF((A38=8)*AND(J38&gt;0),K38,0)+IF((A39=8)*AND(J39&gt;0),K39,0)+IF((A40=8)*AND(J40&gt;0),K40,0)+IF((A41=8)*AND(J41&gt;0),K41,0)+IF((A42=8)*AND(J42&gt;0),K42,0)+IF((A43=8)*AND(J43&gt;0),K43,0)+IF((A44=8)*AND(J44&gt;0),K44,0)+IF((A45=8)*AND(J45&gt;0),K45,0)+IF((A46=8)*AND(J46&gt;0),K46,0)</f>
        <v>0</v>
      </c>
      <c r="D11" s="78"/>
      <c r="E11" s="78"/>
      <c r="F11" s="13"/>
      <c r="G11" s="13"/>
      <c r="H11" s="13"/>
      <c r="I11" s="13"/>
      <c r="J11" s="13"/>
      <c r="K11" s="13"/>
      <c r="L11" s="13"/>
      <c r="M11" s="13"/>
      <c r="N11" s="13"/>
      <c r="O11" s="12">
        <f t="shared" si="0"/>
        <v>0</v>
      </c>
      <c r="P11" s="4">
        <v>8</v>
      </c>
      <c r="Q11" s="117" t="str">
        <f>IF(Algemeen!B28="","",Algemeen!B28)</f>
        <v/>
      </c>
      <c r="R11" s="118"/>
      <c r="S11" s="118"/>
      <c r="T11" s="119"/>
    </row>
    <row r="12" spans="1:20" x14ac:dyDescent="0.2">
      <c r="A12" s="21">
        <v>9</v>
      </c>
      <c r="B12" s="22">
        <f>IF((A17=9)*AND(I17&gt;0),K17,0)+IF((A18=9)*AND(I18&gt;0),K18,0)+IF((A19=9)*AND(I19&gt;0),K19,0)+IF((A20=9)*AND(I20&gt;0),K20,0)+IF((A21=9)*AND(I21&gt;0),K21,0)+IF((A22=9)*AND(I22&gt;0),K22,0)+IF((A23=9)*AND(I23&gt;0),K23,0)+IF((A24=9)*AND(I24&gt;0),K24,0)+IF((A25=9)*AND(I25&gt;0),K25,0)+IF((A26=9)*AND(I26&gt;0),K26,0)+IF((A27=9)*AND(I27&gt;0),K27,0)+IF((A28=9)*AND(I28&gt;0),K28,0)+IF((A29=9)*AND(I29&gt;0),K29,0)+IF((A30=9)*AND(I30&gt;0),K30,0)+IF((A31=9)*AND(I31&gt;0),K31,0)+IF((A32=9)*AND(I32&gt;0),K32,0)+IF((A33=9)*AND(I33&gt;0),K33,0)+IF((A34=9)*AND(I34&gt;0),K34,0)+IF((A35=9)*AND(I35&gt;0),K35,0)+IF((A36=9)*AND(I36&gt;0),K36,0)+IF((A37=9)*AND(I37&gt;0),K37,0)+IF((A38=9)*AND(I38&gt;0),K38,0)+IF((A39=9)*AND(I39&gt;0),K39,0)+IF((A40=9)*AND(I40&gt;0),K40,0)+IF((A41=9)*AND(I41&gt;0),K41,0)+IF((A42=9)*AND(I42&gt;0),K42,0)+IF((A43=9)*AND(I43&gt;0),K43,0)+IF((A44=9)*AND(I44&gt;0),K44,0)+IF((A45=9)*AND(I45&gt;0),K45,0)+IF((A46=9)*AND(I46&gt;0),K46,0)</f>
        <v>0</v>
      </c>
      <c r="C12" s="22">
        <f>IF((A17=9)*AND(J17&gt;0),K17,0)+IF((A18=9)*AND(J18&gt;0),K18,0)+IF((A19=9)*AND(J19&gt;0),K19,0)+IF((A20=9)*AND(J20&gt;0),K20,0)+IF((A21=9)*AND(J21&gt;0),K21,0)+IF((A22=9)*AND(J22&gt;0),K22,0)+IF((A23=9)*AND(J23&gt;0),K23,0)+IF((A24=9)*AND(J24&gt;0),K24,0)+IF((A25=9)*AND(J25&gt;0),K25,0)+IF((A26=9)*AND(J26&gt;0),K26,0)+IF((A27=9)*AND(J27&gt;0),K27,0)+IF((A28=9)*AND(J28&gt;0),K28,0)+IF((A29=9)*AND(J29&gt;0),K29,0)+IF((A30=9)*AND(J30&gt;0),K30,0)+IF((A31=9)*AND(J31&gt;0),K31,0)+IF((A32=9)*AND(J32&gt;0),K32,0)+IF((A33=9)*AND(J33&gt;0),K33,0)+IF((A34=9)*AND(J34&gt;0),K34,0)+IF((A35=9)*AND(J35&gt;0),K35,0)+IF((A36=9)*AND(J36&gt;0),K36,0)+IF((A37=9)*AND(J37&gt;0),K37,0)+IF((A38=9)*AND(J38&gt;0),K38,0)+IF((A39=9)*AND(J39&gt;0),K39,0)+IF((A40=9)*AND(J40&gt;0),K40,0)+IF((A41=9)*AND(J41&gt;0),K41,0)+IF((A42=9)*AND(J42&gt;0),K42,0)+IF((A43=9)*AND(J43&gt;0),K43,0)+IF((A44=9)*AND(J44&gt;0),K44,0)+IF((A45=9)*AND(J45&gt;0),K45,0)+IF((A46=9)*AND(J46&gt;0),K46,0)</f>
        <v>0</v>
      </c>
      <c r="D12" s="78"/>
      <c r="E12" s="78"/>
      <c r="F12" s="13"/>
      <c r="G12" s="13"/>
      <c r="H12" s="13"/>
      <c r="I12" s="13"/>
      <c r="J12" s="13"/>
      <c r="K12" s="13"/>
      <c r="L12" s="13"/>
      <c r="M12" s="13"/>
      <c r="N12" s="13"/>
      <c r="O12" s="12">
        <f t="shared" si="0"/>
        <v>0</v>
      </c>
      <c r="P12" s="4">
        <v>9</v>
      </c>
      <c r="Q12" s="117" t="str">
        <f>IF(Algemeen!B29="","",Algemeen!B29)</f>
        <v/>
      </c>
      <c r="R12" s="118"/>
      <c r="S12" s="118"/>
      <c r="T12" s="119"/>
    </row>
    <row r="13" spans="1:20" x14ac:dyDescent="0.2">
      <c r="A13" s="21">
        <v>10</v>
      </c>
      <c r="B13" s="22">
        <f>IF((A17=10)*AND(I17&gt;0),K17,0)+IF((A18=10)*AND(I18&gt;0),K18,0)+IF((A19=10)*AND(I19&gt;0),K19,0)+IF((A20=10)*AND(I20&gt;0),K20,0)+IF((A21=10)*AND(I21&gt;0),K21,0)+IF((A22=10)*AND(I22&gt;0),K22,0)+IF((A23=10)*AND(I23&gt;0),K23,0)+IF((A24=10)*AND(I24&gt;0),K24,0)+IF((A25=10)*AND(I25&gt;0),K25,0)+IF((A26=10)*AND(I26&gt;0),K26,0)+IF((A27=10)*AND(I27&gt;0),K27,0)+IF((A28=10)*AND(I28&gt;0),K28,0)+IF((A29=10)*AND(I29&gt;0),K29,0)+IF((A30=10)*AND(I30&gt;0),K30,0)+IF((A31=10)*AND(I31&gt;0),K31,0)+IF((A32=10)*AND(I32&gt;0),K32,0)+IF((A33=10)*AND(I33&gt;0),K33,0)+IF((A34=10)*AND(I34&gt;0),K34,0)+IF((A35=10)*AND(I35&gt;0),K35,0)+IF((A36=10)*AND(I36&gt;0),K36,0)+IF((A37=10)*AND(I37&gt;0),K37,0)+IF((A38=10)*AND(I38&gt;0),K38,0)+IF((A39=10)*AND(I39&gt;0),K39,0)+IF((A40=10)*AND(I40&gt;0),K40,0)+IF((A41=10)*AND(I41&gt;0),K41,0)+IF((A42=10)*AND(I42&gt;0),K42,0)+IF((A43=10)*AND(I43&gt;0),K43,0)+IF((A44=10)*AND(I44&gt;0),K44,0)+IF((A45=10)*AND(I45&gt;0),K45,0)+IF((A46=10)*AND(I46&gt;0),K46,0)</f>
        <v>0</v>
      </c>
      <c r="C13" s="22">
        <f>IF((A17=10)*AND(J17&gt;0),K17,0)+IF((A18=10)*AND(J18&gt;0),K18,0)+IF((A19=10)*AND(J19&gt;0),K19,0)+IF((A20=10)*AND(J20&gt;0),K20,0)+IF((A21=10)*AND(J21&gt;0),K21,0)+IF((A22=10)*AND(J22&gt;0),K22,0)+IF((A23=10)*AND(J23&gt;0),K23,0)+IF((A24=10)*AND(J24&gt;0),K24,0)+IF((A25=10)*AND(J25&gt;0),K25,0)+IF((A26=10)*AND(J26&gt;0),K26,0)+IF((A27=10)*AND(J27&gt;0),K27,0)+IF((A28=10)*AND(J28&gt;0),K28,0)+IF((A29=10)*AND(J29&gt;0),K29,0)+IF((A30=10)*AND(J30&gt;0),K30,0)+IF((A31=10)*AND(J31&gt;0),K31,0)+IF((A32=10)*AND(J32&gt;0),K32,0)+IF((A33=10)*AND(J33&gt;0),K33,0)+IF((A34=10)*AND(J34&gt;0),K34,0)+IF((A35=10)*AND(J35&gt;0),K35,0)+IF((A36=10)*AND(J36&gt;0),K36,0)+IF((A37=10)*AND(J37&gt;0),K37,0)+IF((A38=10)*AND(J38&gt;0),K38,0)+IF((A39=10)*AND(J39&gt;0),K39,0)+IF((A40=10)*AND(J40&gt;0),K40,0)+IF((A41=10)*AND(J41&gt;0),K41,0)+IF((A42=10)*AND(J42&gt;0),K42,0)+IF((A43=10)*AND(J43&gt;0),K43,0)+IF((A44=10)*AND(J44&gt;0),K44,0)+IF((A45=10)*AND(J45&gt;0),K45,0)+IF((A46=10)*AND(J46&gt;0),K46,0)</f>
        <v>0</v>
      </c>
      <c r="D13" s="78"/>
      <c r="E13" s="78"/>
      <c r="F13" s="13"/>
      <c r="G13" s="13"/>
      <c r="H13" s="13"/>
      <c r="I13" s="13"/>
      <c r="J13" s="13"/>
      <c r="K13" s="13"/>
      <c r="L13" s="13"/>
      <c r="M13" s="13"/>
      <c r="N13" s="13"/>
      <c r="O13" s="12">
        <f t="shared" si="0"/>
        <v>0</v>
      </c>
      <c r="P13" s="4">
        <v>10</v>
      </c>
      <c r="Q13" s="120" t="str">
        <f>IF(Algemeen!B30="","",Algemeen!B30)</f>
        <v/>
      </c>
      <c r="R13" s="121"/>
      <c r="S13" s="121"/>
      <c r="T13" s="122"/>
    </row>
    <row r="14" spans="1:20" x14ac:dyDescent="0.2">
      <c r="A14" s="17" t="s">
        <v>17</v>
      </c>
      <c r="B14" s="18">
        <f>B4+B5+B6+B7+B8+B9+B10+B11+B12+B13</f>
        <v>0</v>
      </c>
      <c r="C14" s="18">
        <f t="shared" ref="C14" si="1">C4+C5+C6+C7+C8+C9+C10+C11+C12+C13</f>
        <v>0</v>
      </c>
      <c r="D14" s="18">
        <f t="shared" ref="D14:N14" si="2">D4+D5+D6+D7+D8+D9+D10+D11+D12+D13</f>
        <v>0</v>
      </c>
      <c r="E14" s="18">
        <f t="shared" si="2"/>
        <v>0</v>
      </c>
      <c r="F14" s="18">
        <f t="shared" si="2"/>
        <v>0</v>
      </c>
      <c r="G14" s="18">
        <f t="shared" si="2"/>
        <v>0</v>
      </c>
      <c r="H14" s="18">
        <f t="shared" si="2"/>
        <v>0</v>
      </c>
      <c r="I14" s="18">
        <f t="shared" si="2"/>
        <v>0</v>
      </c>
      <c r="J14" s="18">
        <f t="shared" si="2"/>
        <v>0</v>
      </c>
      <c r="K14" s="18">
        <f t="shared" si="2"/>
        <v>0</v>
      </c>
      <c r="L14" s="18">
        <f t="shared" si="2"/>
        <v>0</v>
      </c>
      <c r="M14" s="18">
        <f t="shared" si="2"/>
        <v>0</v>
      </c>
      <c r="N14" s="18">
        <f t="shared" si="2"/>
        <v>0</v>
      </c>
      <c r="O14" s="11">
        <f t="shared" si="0"/>
        <v>0</v>
      </c>
    </row>
    <row r="15" spans="1:20" x14ac:dyDescent="0.2">
      <c r="F15" s="5"/>
    </row>
    <row r="16" spans="1:20" s="10" customFormat="1" ht="38.25" x14ac:dyDescent="0.3">
      <c r="A16" s="16" t="s">
        <v>14</v>
      </c>
      <c r="B16" s="116" t="s">
        <v>18</v>
      </c>
      <c r="C16" s="116"/>
      <c r="D16" s="116"/>
      <c r="E16" s="116"/>
      <c r="F16" s="116"/>
      <c r="G16" s="116"/>
      <c r="H16" s="16" t="s">
        <v>19</v>
      </c>
      <c r="I16" s="16" t="s">
        <v>21</v>
      </c>
      <c r="J16" s="16" t="s">
        <v>59</v>
      </c>
      <c r="K16" s="16" t="s">
        <v>20</v>
      </c>
      <c r="M16" s="26" t="s">
        <v>60</v>
      </c>
    </row>
    <row r="17" spans="1:14" ht="11.25" customHeight="1" x14ac:dyDescent="0.2">
      <c r="A17" s="14"/>
      <c r="B17" s="106"/>
      <c r="C17" s="106"/>
      <c r="D17" s="106"/>
      <c r="E17" s="106"/>
      <c r="F17" s="106"/>
      <c r="G17" s="106"/>
      <c r="H17" s="15"/>
      <c r="I17" s="20"/>
      <c r="J17" s="92"/>
      <c r="K17" s="19">
        <f t="shared" ref="K17:K46" si="3">(H17*I17)+(H17*J17)</f>
        <v>0</v>
      </c>
      <c r="M17" s="23" t="s">
        <v>36</v>
      </c>
      <c r="N17" s="24"/>
    </row>
    <row r="18" spans="1:14" x14ac:dyDescent="0.2">
      <c r="A18" s="14"/>
      <c r="B18" s="106"/>
      <c r="C18" s="106"/>
      <c r="D18" s="106"/>
      <c r="E18" s="106"/>
      <c r="F18" s="106"/>
      <c r="G18" s="106"/>
      <c r="H18" s="15"/>
      <c r="I18" s="20"/>
      <c r="J18" s="92"/>
      <c r="K18" s="19">
        <f t="shared" si="3"/>
        <v>0</v>
      </c>
      <c r="M18" s="115" t="s">
        <v>37</v>
      </c>
      <c r="N18" s="107"/>
    </row>
    <row r="19" spans="1:14" x14ac:dyDescent="0.2">
      <c r="A19" s="14"/>
      <c r="B19" s="106"/>
      <c r="C19" s="106"/>
      <c r="D19" s="106"/>
      <c r="E19" s="106"/>
      <c r="F19" s="106"/>
      <c r="G19" s="106"/>
      <c r="H19" s="15"/>
      <c r="I19" s="20"/>
      <c r="J19" s="92"/>
      <c r="K19" s="19">
        <f t="shared" si="3"/>
        <v>0</v>
      </c>
      <c r="M19" s="115"/>
      <c r="N19" s="108"/>
    </row>
    <row r="20" spans="1:14" x14ac:dyDescent="0.2">
      <c r="A20" s="14"/>
      <c r="B20" s="106"/>
      <c r="C20" s="106"/>
      <c r="D20" s="106"/>
      <c r="E20" s="106"/>
      <c r="F20" s="106"/>
      <c r="G20" s="106"/>
      <c r="H20" s="15"/>
      <c r="I20" s="20"/>
      <c r="J20" s="92"/>
      <c r="K20" s="19">
        <f t="shared" si="3"/>
        <v>0</v>
      </c>
      <c r="M20" s="115"/>
      <c r="N20" s="109"/>
    </row>
    <row r="21" spans="1:14" ht="11.25" customHeight="1" x14ac:dyDescent="0.2">
      <c r="A21" s="14"/>
      <c r="B21" s="106"/>
      <c r="C21" s="106"/>
      <c r="D21" s="106"/>
      <c r="E21" s="106"/>
      <c r="F21" s="106"/>
      <c r="G21" s="106"/>
      <c r="H21" s="15"/>
      <c r="I21" s="20"/>
      <c r="J21" s="92"/>
      <c r="K21" s="19">
        <f t="shared" si="3"/>
        <v>0</v>
      </c>
      <c r="M21" s="23" t="s">
        <v>38</v>
      </c>
      <c r="N21" s="25">
        <f>IF(N18=0,0,((N17/(1720*(N18/40)))*1.435*1.15))</f>
        <v>0</v>
      </c>
    </row>
    <row r="22" spans="1:14" x14ac:dyDescent="0.2">
      <c r="A22" s="14"/>
      <c r="B22" s="106"/>
      <c r="C22" s="106"/>
      <c r="D22" s="106"/>
      <c r="E22" s="106"/>
      <c r="F22" s="106"/>
      <c r="G22" s="106"/>
      <c r="H22" s="15"/>
      <c r="I22" s="20"/>
      <c r="J22" s="92"/>
      <c r="K22" s="19">
        <f t="shared" si="3"/>
        <v>0</v>
      </c>
    </row>
    <row r="23" spans="1:14" x14ac:dyDescent="0.2">
      <c r="A23" s="14"/>
      <c r="B23" s="106"/>
      <c r="C23" s="106"/>
      <c r="D23" s="106"/>
      <c r="E23" s="106"/>
      <c r="F23" s="106"/>
      <c r="G23" s="106"/>
      <c r="H23" s="15"/>
      <c r="I23" s="20"/>
      <c r="J23" s="92"/>
      <c r="K23" s="19">
        <f t="shared" si="3"/>
        <v>0</v>
      </c>
    </row>
    <row r="24" spans="1:14" ht="11.25" customHeight="1" x14ac:dyDescent="0.2">
      <c r="A24" s="14"/>
      <c r="B24" s="106"/>
      <c r="C24" s="106"/>
      <c r="D24" s="106"/>
      <c r="E24" s="106"/>
      <c r="F24" s="106"/>
      <c r="G24" s="106"/>
      <c r="H24" s="15"/>
      <c r="I24" s="20"/>
      <c r="J24" s="92"/>
      <c r="K24" s="19">
        <f t="shared" si="3"/>
        <v>0</v>
      </c>
    </row>
    <row r="25" spans="1:14" x14ac:dyDescent="0.2">
      <c r="A25" s="14"/>
      <c r="B25" s="106"/>
      <c r="C25" s="106"/>
      <c r="D25" s="106"/>
      <c r="E25" s="106"/>
      <c r="F25" s="106"/>
      <c r="G25" s="106"/>
      <c r="H25" s="15"/>
      <c r="I25" s="20"/>
      <c r="J25" s="92"/>
      <c r="K25" s="19">
        <f t="shared" si="3"/>
        <v>0</v>
      </c>
    </row>
    <row r="26" spans="1:14" x14ac:dyDescent="0.2">
      <c r="A26" s="14"/>
      <c r="B26" s="106"/>
      <c r="C26" s="106"/>
      <c r="D26" s="106"/>
      <c r="E26" s="106"/>
      <c r="F26" s="106"/>
      <c r="G26" s="106"/>
      <c r="H26" s="15"/>
      <c r="I26" s="20"/>
      <c r="J26" s="92"/>
      <c r="K26" s="19">
        <f t="shared" si="3"/>
        <v>0</v>
      </c>
    </row>
    <row r="27" spans="1:14" x14ac:dyDescent="0.2">
      <c r="A27" s="14"/>
      <c r="B27" s="106"/>
      <c r="C27" s="106"/>
      <c r="D27" s="106"/>
      <c r="E27" s="106"/>
      <c r="F27" s="106"/>
      <c r="G27" s="106"/>
      <c r="H27" s="15"/>
      <c r="I27" s="20"/>
      <c r="J27" s="92"/>
      <c r="K27" s="19">
        <f t="shared" si="3"/>
        <v>0</v>
      </c>
    </row>
    <row r="28" spans="1:14" ht="11.25" customHeight="1" x14ac:dyDescent="0.2">
      <c r="A28" s="14"/>
      <c r="B28" s="106"/>
      <c r="C28" s="106"/>
      <c r="D28" s="106"/>
      <c r="E28" s="106"/>
      <c r="F28" s="106"/>
      <c r="G28" s="106"/>
      <c r="H28" s="15"/>
      <c r="I28" s="20"/>
      <c r="J28" s="92"/>
      <c r="K28" s="19">
        <f t="shared" si="3"/>
        <v>0</v>
      </c>
    </row>
    <row r="29" spans="1:14" x14ac:dyDescent="0.2">
      <c r="A29" s="14"/>
      <c r="B29" s="106"/>
      <c r="C29" s="106"/>
      <c r="D29" s="106"/>
      <c r="E29" s="106"/>
      <c r="F29" s="106"/>
      <c r="G29" s="106"/>
      <c r="H29" s="15"/>
      <c r="I29" s="20"/>
      <c r="J29" s="92"/>
      <c r="K29" s="19">
        <f t="shared" si="3"/>
        <v>0</v>
      </c>
    </row>
    <row r="30" spans="1:14" x14ac:dyDescent="0.2">
      <c r="A30" s="14"/>
      <c r="B30" s="106"/>
      <c r="C30" s="106"/>
      <c r="D30" s="106"/>
      <c r="E30" s="106"/>
      <c r="F30" s="106"/>
      <c r="G30" s="106"/>
      <c r="H30" s="15"/>
      <c r="I30" s="20"/>
      <c r="J30" s="92"/>
      <c r="K30" s="19">
        <f t="shared" si="3"/>
        <v>0</v>
      </c>
    </row>
    <row r="31" spans="1:14" x14ac:dyDescent="0.2">
      <c r="A31" s="14"/>
      <c r="B31" s="106"/>
      <c r="C31" s="106"/>
      <c r="D31" s="106"/>
      <c r="E31" s="106"/>
      <c r="F31" s="106"/>
      <c r="G31" s="106"/>
      <c r="H31" s="15"/>
      <c r="I31" s="20"/>
      <c r="J31" s="92"/>
      <c r="K31" s="19">
        <f t="shared" si="3"/>
        <v>0</v>
      </c>
    </row>
    <row r="32" spans="1:14" x14ac:dyDescent="0.2">
      <c r="A32" s="14"/>
      <c r="B32" s="106"/>
      <c r="C32" s="106"/>
      <c r="D32" s="106"/>
      <c r="E32" s="106"/>
      <c r="F32" s="106"/>
      <c r="G32" s="106"/>
      <c r="H32" s="15"/>
      <c r="I32" s="20"/>
      <c r="J32" s="92"/>
      <c r="K32" s="19">
        <f t="shared" si="3"/>
        <v>0</v>
      </c>
    </row>
    <row r="33" spans="1:11" x14ac:dyDescent="0.2">
      <c r="A33" s="14"/>
      <c r="B33" s="106"/>
      <c r="C33" s="106"/>
      <c r="D33" s="106"/>
      <c r="E33" s="106"/>
      <c r="F33" s="106"/>
      <c r="G33" s="106"/>
      <c r="H33" s="15"/>
      <c r="I33" s="20"/>
      <c r="J33" s="92"/>
      <c r="K33" s="19">
        <f t="shared" si="3"/>
        <v>0</v>
      </c>
    </row>
    <row r="34" spans="1:11" x14ac:dyDescent="0.2">
      <c r="A34" s="14"/>
      <c r="B34" s="106"/>
      <c r="C34" s="106"/>
      <c r="D34" s="106"/>
      <c r="E34" s="106"/>
      <c r="F34" s="106"/>
      <c r="G34" s="106"/>
      <c r="H34" s="15"/>
      <c r="I34" s="20"/>
      <c r="J34" s="92"/>
      <c r="K34" s="19">
        <f t="shared" si="3"/>
        <v>0</v>
      </c>
    </row>
    <row r="35" spans="1:11" x14ac:dyDescent="0.2">
      <c r="A35" s="14"/>
      <c r="B35" s="106"/>
      <c r="C35" s="106"/>
      <c r="D35" s="106"/>
      <c r="E35" s="106"/>
      <c r="F35" s="106"/>
      <c r="G35" s="106"/>
      <c r="H35" s="15"/>
      <c r="I35" s="20"/>
      <c r="J35" s="92"/>
      <c r="K35" s="19">
        <f t="shared" si="3"/>
        <v>0</v>
      </c>
    </row>
    <row r="36" spans="1:11" x14ac:dyDescent="0.2">
      <c r="A36" s="14"/>
      <c r="B36" s="106"/>
      <c r="C36" s="106"/>
      <c r="D36" s="106"/>
      <c r="E36" s="106"/>
      <c r="F36" s="106"/>
      <c r="G36" s="106"/>
      <c r="H36" s="15"/>
      <c r="I36" s="20"/>
      <c r="J36" s="92"/>
      <c r="K36" s="19">
        <f t="shared" si="3"/>
        <v>0</v>
      </c>
    </row>
    <row r="37" spans="1:11" x14ac:dyDescent="0.2">
      <c r="A37" s="14"/>
      <c r="B37" s="106"/>
      <c r="C37" s="106"/>
      <c r="D37" s="106"/>
      <c r="E37" s="106"/>
      <c r="F37" s="106"/>
      <c r="G37" s="106"/>
      <c r="H37" s="15"/>
      <c r="I37" s="20"/>
      <c r="J37" s="92"/>
      <c r="K37" s="19">
        <f t="shared" si="3"/>
        <v>0</v>
      </c>
    </row>
    <row r="38" spans="1:11" x14ac:dyDescent="0.2">
      <c r="A38" s="14"/>
      <c r="B38" s="106"/>
      <c r="C38" s="106"/>
      <c r="D38" s="106"/>
      <c r="E38" s="106"/>
      <c r="F38" s="106"/>
      <c r="G38" s="106"/>
      <c r="H38" s="15"/>
      <c r="I38" s="20"/>
      <c r="J38" s="92"/>
      <c r="K38" s="19">
        <f t="shared" si="3"/>
        <v>0</v>
      </c>
    </row>
    <row r="39" spans="1:11" x14ac:dyDescent="0.2">
      <c r="A39" s="14"/>
      <c r="B39" s="106"/>
      <c r="C39" s="106"/>
      <c r="D39" s="106"/>
      <c r="E39" s="106"/>
      <c r="F39" s="106"/>
      <c r="G39" s="106"/>
      <c r="H39" s="15"/>
      <c r="I39" s="20"/>
      <c r="J39" s="92"/>
      <c r="K39" s="19">
        <f t="shared" si="3"/>
        <v>0</v>
      </c>
    </row>
    <row r="40" spans="1:11" x14ac:dyDescent="0.2">
      <c r="A40" s="14"/>
      <c r="B40" s="106"/>
      <c r="C40" s="106"/>
      <c r="D40" s="106"/>
      <c r="E40" s="106"/>
      <c r="F40" s="106"/>
      <c r="G40" s="106"/>
      <c r="H40" s="15"/>
      <c r="I40" s="20"/>
      <c r="J40" s="92"/>
      <c r="K40" s="19">
        <f t="shared" si="3"/>
        <v>0</v>
      </c>
    </row>
    <row r="41" spans="1:11" x14ac:dyDescent="0.2">
      <c r="A41" s="14"/>
      <c r="B41" s="106"/>
      <c r="C41" s="106"/>
      <c r="D41" s="106"/>
      <c r="E41" s="106"/>
      <c r="F41" s="106"/>
      <c r="G41" s="106"/>
      <c r="H41" s="15"/>
      <c r="I41" s="20"/>
      <c r="J41" s="92"/>
      <c r="K41" s="19">
        <f t="shared" si="3"/>
        <v>0</v>
      </c>
    </row>
    <row r="42" spans="1:11" x14ac:dyDescent="0.2">
      <c r="A42" s="14"/>
      <c r="B42" s="106"/>
      <c r="C42" s="106"/>
      <c r="D42" s="106"/>
      <c r="E42" s="106"/>
      <c r="F42" s="106"/>
      <c r="G42" s="106"/>
      <c r="H42" s="15"/>
      <c r="I42" s="20"/>
      <c r="J42" s="92"/>
      <c r="K42" s="19">
        <f t="shared" si="3"/>
        <v>0</v>
      </c>
    </row>
    <row r="43" spans="1:11" x14ac:dyDescent="0.2">
      <c r="A43" s="14"/>
      <c r="B43" s="106"/>
      <c r="C43" s="106"/>
      <c r="D43" s="106"/>
      <c r="E43" s="106"/>
      <c r="F43" s="106"/>
      <c r="G43" s="106"/>
      <c r="H43" s="15"/>
      <c r="I43" s="20"/>
      <c r="J43" s="92"/>
      <c r="K43" s="19">
        <f t="shared" si="3"/>
        <v>0</v>
      </c>
    </row>
    <row r="44" spans="1:11" x14ac:dyDescent="0.2">
      <c r="A44" s="14"/>
      <c r="B44" s="106"/>
      <c r="C44" s="106"/>
      <c r="D44" s="106"/>
      <c r="E44" s="106"/>
      <c r="F44" s="106"/>
      <c r="G44" s="106"/>
      <c r="H44" s="15"/>
      <c r="I44" s="20"/>
      <c r="J44" s="92"/>
      <c r="K44" s="19">
        <f t="shared" si="3"/>
        <v>0</v>
      </c>
    </row>
    <row r="45" spans="1:11" x14ac:dyDescent="0.2">
      <c r="A45" s="14"/>
      <c r="B45" s="106"/>
      <c r="C45" s="106"/>
      <c r="D45" s="106"/>
      <c r="E45" s="106"/>
      <c r="F45" s="106"/>
      <c r="G45" s="106"/>
      <c r="H45" s="15"/>
      <c r="I45" s="20"/>
      <c r="J45" s="92"/>
      <c r="K45" s="19">
        <f t="shared" si="3"/>
        <v>0</v>
      </c>
    </row>
    <row r="46" spans="1:11" x14ac:dyDescent="0.2">
      <c r="A46" s="14"/>
      <c r="B46" s="106"/>
      <c r="C46" s="106"/>
      <c r="D46" s="106"/>
      <c r="E46" s="106"/>
      <c r="F46" s="106"/>
      <c r="G46" s="106"/>
      <c r="H46" s="15"/>
      <c r="I46" s="20"/>
      <c r="J46" s="92"/>
      <c r="K46" s="19">
        <f t="shared" si="3"/>
        <v>0</v>
      </c>
    </row>
  </sheetData>
  <sheetProtection algorithmName="SHA-512" hashValue="5NUgBBEfIGaKk06goZ/0nb6rAuCYmjLuYKqQz/ef/Vbnt7hjCthLtE7ghwjX4pQXZbIsa24hSOBJaJaND+Iqpg==" saltValue="X7QUtRi8mbaccmd16QTmcg==" spinCount="100000" sheet="1" objects="1" scenarios="1"/>
  <mergeCells count="46">
    <mergeCell ref="Q13:T13"/>
    <mergeCell ref="Q8:T8"/>
    <mergeCell ref="Q9:T9"/>
    <mergeCell ref="Q10:T10"/>
    <mergeCell ref="Q11:T11"/>
    <mergeCell ref="Q12:T12"/>
    <mergeCell ref="Q3:T3"/>
    <mergeCell ref="Q4:T4"/>
    <mergeCell ref="Q5:T5"/>
    <mergeCell ref="Q6:T6"/>
    <mergeCell ref="Q7:T7"/>
    <mergeCell ref="B42:G42"/>
    <mergeCell ref="B43:G43"/>
    <mergeCell ref="B44:G44"/>
    <mergeCell ref="B45:G45"/>
    <mergeCell ref="B46:G46"/>
    <mergeCell ref="B41:G41"/>
    <mergeCell ref="B30:G30"/>
    <mergeCell ref="B31:G31"/>
    <mergeCell ref="B32:G32"/>
    <mergeCell ref="B33:G33"/>
    <mergeCell ref="B34:G34"/>
    <mergeCell ref="B35:G35"/>
    <mergeCell ref="B36:G36"/>
    <mergeCell ref="B37:G37"/>
    <mergeCell ref="B38:G38"/>
    <mergeCell ref="B39:G39"/>
    <mergeCell ref="B40:G40"/>
    <mergeCell ref="B29:G29"/>
    <mergeCell ref="N18:N20"/>
    <mergeCell ref="B19:G19"/>
    <mergeCell ref="B20:G20"/>
    <mergeCell ref="B21:G21"/>
    <mergeCell ref="B22:G22"/>
    <mergeCell ref="B23:G23"/>
    <mergeCell ref="M18:M20"/>
    <mergeCell ref="B24:G24"/>
    <mergeCell ref="B25:G25"/>
    <mergeCell ref="B26:G26"/>
    <mergeCell ref="B27:G27"/>
    <mergeCell ref="B28:G28"/>
    <mergeCell ref="B16:G16"/>
    <mergeCell ref="B17:G17"/>
    <mergeCell ref="B18:G18"/>
    <mergeCell ref="A1:C1"/>
    <mergeCell ref="D1:K1"/>
  </mergeCells>
  <dataValidations xWindow="664" yWindow="566" count="2">
    <dataValidation type="list" allowBlank="1" showInputMessage="1" showErrorMessage="1" prompt="Selecteer welk uurtarief van toepassing is:_x000a_Onbetaalde eigen arbeid is € 35_x000a_Onbetaalde arbeid van vrijwilligers is € 22" sqref="J17:J46" xr:uid="{00000000-0002-0000-0400-000000000000}">
      <formula1>"22,35"</formula1>
    </dataValidation>
    <dataValidation type="list" allowBlank="1" showInputMessage="1" showErrorMessage="1" prompt="Selecteer via het drop-down menu welk werkpakket het betreft" sqref="A17:A46" xr:uid="{00000000-0002-0000-0400-000001000000}">
      <formula1>"1,2,3,4,5,6,7,8,9,10"</formula1>
    </dataValidation>
  </dataValidations>
  <pageMargins left="0.25" right="0.25" top="0.75" bottom="0.75" header="0.3" footer="0.3"/>
  <pageSetup paperSize="9" scale="69" orientation="landscape"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Blad5">
    <tabColor rgb="FF00B050"/>
    <pageSetUpPr fitToPage="1"/>
  </sheetPr>
  <dimension ref="A1:T46"/>
  <sheetViews>
    <sheetView showGridLines="0" workbookViewId="0">
      <selection activeCell="F9" sqref="F9"/>
    </sheetView>
  </sheetViews>
  <sheetFormatPr defaultColWidth="9" defaultRowHeight="12" x14ac:dyDescent="0.2"/>
  <cols>
    <col min="1" max="1" width="11.25" style="4" bestFit="1" customWidth="1"/>
    <col min="2" max="15" width="13.625" style="4" customWidth="1"/>
    <col min="16" max="16" width="4.125" style="4" customWidth="1"/>
    <col min="17" max="17" width="17.5" style="4" customWidth="1"/>
    <col min="18" max="18" width="10.875" style="4" customWidth="1"/>
    <col min="19" max="16384" width="9" style="4"/>
  </cols>
  <sheetData>
    <row r="1" spans="1:20" ht="15.75" x14ac:dyDescent="0.25">
      <c r="A1" s="110" t="s">
        <v>56</v>
      </c>
      <c r="B1" s="110"/>
      <c r="C1" s="111"/>
      <c r="D1" s="112">
        <f>Algemeen!B15</f>
        <v>0</v>
      </c>
      <c r="E1" s="113"/>
      <c r="F1" s="113"/>
      <c r="G1" s="113"/>
      <c r="H1" s="113"/>
      <c r="I1" s="113"/>
      <c r="J1" s="113"/>
      <c r="K1" s="114"/>
    </row>
    <row r="2" spans="1:20" x14ac:dyDescent="0.2">
      <c r="A2" s="4" t="s">
        <v>13</v>
      </c>
    </row>
    <row r="3" spans="1:20" ht="76.5" x14ac:dyDescent="0.2">
      <c r="A3" s="27" t="s">
        <v>14</v>
      </c>
      <c r="B3" s="94" t="s">
        <v>15</v>
      </c>
      <c r="C3" s="94" t="s">
        <v>87</v>
      </c>
      <c r="D3" s="95" t="s">
        <v>105</v>
      </c>
      <c r="E3" s="95" t="s">
        <v>65</v>
      </c>
      <c r="F3" s="95" t="s">
        <v>106</v>
      </c>
      <c r="G3" s="95" t="s">
        <v>85</v>
      </c>
      <c r="H3" s="95" t="s">
        <v>66</v>
      </c>
      <c r="I3" s="95" t="s">
        <v>67</v>
      </c>
      <c r="J3" s="95" t="s">
        <v>68</v>
      </c>
      <c r="K3" s="95" t="s">
        <v>86</v>
      </c>
      <c r="L3" s="95" t="s">
        <v>69</v>
      </c>
      <c r="M3" s="95" t="s">
        <v>104</v>
      </c>
      <c r="N3" s="28" t="s">
        <v>39</v>
      </c>
      <c r="O3" s="28" t="s">
        <v>16</v>
      </c>
      <c r="Q3" s="123" t="s">
        <v>46</v>
      </c>
      <c r="R3" s="123"/>
      <c r="S3" s="123"/>
      <c r="T3" s="123"/>
    </row>
    <row r="4" spans="1:20" ht="11.25" customHeight="1" x14ac:dyDescent="0.2">
      <c r="A4" s="21">
        <v>1</v>
      </c>
      <c r="B4" s="22">
        <f>IF((A17=1)*AND(I17&gt;0),K17,0)+IF((A18=1)*AND(I18&gt;0),K18,0)+IF((A19=1)*AND(I19&gt;0),K19,0)+IF((A20=1)*AND(I20&gt;0),K20,0)+IF((A21=1)*AND(I21&gt;0),K21,0)+IF((A22=1)*AND(I22&gt;0),K22,0)+IF((A23=1)*AND(I23&gt;0),K23,0)+IF((A24=1)*AND(I24&gt;0),K24,0)+IF((A25=1)*AND(I25&gt;0),K25,0)+IF((A26=1)*AND(I26&gt;0),K26,0)+IF((A27=1)*AND(I27&gt;0),K27,0)+IF((A28=1)*AND(I28&gt;0),K28,0)+IF((A29=1)*AND(I29&gt;0),K29,0)+IF((A30=1)*AND(I30&gt;0),K30,0)+IF((A31=1)*AND(I31&gt;0),K31,0)+IF((A32=1)*AND(I32&gt;0),K32,0)+IF((A33=1)*AND(I33&gt;0),K33,0)+IF((A34=1)*AND(I34&gt;0),K34,0)+IF((A35=1)*AND(I35&gt;0),K35,0)+IF((A36=1)*AND(I36&gt;0),K36,0)+IF((A37=1)*AND(I37&gt;0),K37,0)+IF((A38=1)*AND(I38&gt;0),K38,0)+IF((A39=1)*AND(I39&gt;0),K39,0)+IF((A40=1)*AND(I40&gt;0),K40,0)+IF((A41=1)*AND(I41&gt;0),K41,0)+IF((A42=1)*AND(I42&gt;0),K42,0)+IF((A43=1)*AND(I43&gt;0),K43,0)+IF((A44=1)*AND(I44&gt;0),K44,0)+IF((A45=1)*AND(I45&gt;0),K45,0)+IF((A46=1)*AND(I46&gt;0),K46,0)</f>
        <v>0</v>
      </c>
      <c r="C4" s="22">
        <f>IF((A17=1)*AND(J17&gt;0),K17,0)+IF((A18=1)*AND(J18&gt;0),K18,0)+IF((A19=1)*AND(J19&gt;0),K19,0)+IF((A20=1)*AND(J20&gt;0),K20,0)+IF((A21=1)*AND(J21&gt;0),K21,0)+IF((A22=1)*AND(J22&gt;0),K22,0)+IF((A23=1)*AND(J23&gt;0),K23,0)+IF((A24=1)*AND(J24&gt;0),K24,0)+IF((A25=1)*AND(J25&gt;0),K25,0)+IF((A26=1)*AND(J26&gt;0),K26,0)+IF((A27=1)*AND(J27&gt;0),K27,0)+IF((A28=1)*AND(J28&gt;0),K28,0)+IF((A29=1)*AND(J29&gt;0),K29,0)+IF((A30=1)*AND(J30&gt;0),K30,0)+IF((A31=1)*AND(J31&gt;0),K31,0)+IF((A32=1)*AND(J32&gt;0),K32,0)+IF((A33=1)*AND(J33&gt;0),K33,0)+IF((A34=1)*AND(J34&gt;0),K34,0)+IF((A35=1)*AND(J35&gt;0),K35,0)+IF((A36=1)*AND(J36&gt;0),K36,0)+IF((A37=1)*AND(J37&gt;0),K37,0)+IF((A38=1)*AND(J38&gt;0),K38,0)+IF((A39=1)*AND(J39&gt;0),K39,0)+IF((A40=1)*AND(J40&gt;0),K40,0)+IF((A41=1)*AND(J41&gt;0),K41,0)+IF((A42=1)*AND(J42&gt;0),K42,0)+IF((A43=1)*AND(J43&gt;0),K43,0)+IF((A44=1)*AND(J44&gt;0),K44,0)+IF((A45=1)*AND(J45&gt;0),K45,0)+IF((A46=1)*AND(J46&gt;0),K46,0)</f>
        <v>0</v>
      </c>
      <c r="D4" s="13"/>
      <c r="E4" s="78"/>
      <c r="F4" s="13"/>
      <c r="G4" s="13"/>
      <c r="H4" s="13"/>
      <c r="I4" s="13"/>
      <c r="J4" s="13"/>
      <c r="K4" s="13"/>
      <c r="L4" s="13"/>
      <c r="M4" s="13"/>
      <c r="N4" s="13"/>
      <c r="O4" s="12">
        <f t="shared" ref="O4:O14" si="0">B4+C4+D4+E4+F4+G4+H4+I4+J4+K4+L4+M4+N4</f>
        <v>0</v>
      </c>
      <c r="P4" s="4">
        <v>1</v>
      </c>
      <c r="Q4" s="124" t="str">
        <f>Algemeen!B21</f>
        <v>Projectmanagement</v>
      </c>
      <c r="R4" s="125"/>
      <c r="S4" s="125"/>
      <c r="T4" s="126"/>
    </row>
    <row r="5" spans="1:20" x14ac:dyDescent="0.2">
      <c r="A5" s="21">
        <v>2</v>
      </c>
      <c r="B5" s="22">
        <f>IF((A17=2)*AND(I17&gt;0),K17,0)+IF((A18=2)*AND(I18&gt;0),K18,0)+IF((A19=2)*AND(I19&gt;0),K19,0)+IF((A20=2)*AND(I20&gt;0),K20,0)+IF((A21=2)*AND(I21&gt;0),K21,0)+IF((A22=2)*AND(I22&gt;0),K22,0)+IF((A23=2)*AND(I23&gt;0),K23,0)+IF((A24=2)*AND(I24&gt;0),K24,0)+IF((A25=2)*AND(I25&gt;0),K25,0)+IF((A26=2)*AND(I26&gt;0),K26,0)+IF((A27=2)*AND(I27&gt;0),K27,0)+IF((A28=2)*AND(I28&gt;0),K28,0)+IF((A29=2)*AND(I29&gt;0),K29,0)+IF((A30=2)*AND(I30&gt;0),K30,0)+IF((A31=2)*AND(I31&gt;0),K31,0)+IF((A32=2)*AND(I32&gt;0),K32,0)+IF((A33=2)*AND(I33&gt;0),K33,0)+IF((A34=2)*AND(I34&gt;0),K34,0)+IF((A35=2)*AND(I35&gt;0),K35,0)+IF((A36=2)*AND(I36&gt;0),K36,0)+IF((A37=2)*AND(I37&gt;0),K37,0)+IF((A38=2)*AND(I38&gt;0),K38,0)+IF((A39=2)*AND(I39&gt;0),K39,0)+IF((A40=2)*AND(I40&gt;0),K40,0)+IF((A41=2)*AND(I41&gt;0),K41,0)+IF((A42=2)*AND(I42&gt;0),K42,0)+IF((A43=2)*AND(I43&gt;0),K43,0)+IF((A44=2)*AND(I44&gt;0),K44,0)+IF((A45=2)*AND(I45&gt;0),K45,0)+IF((A46=2)*AND(I46&gt;0),K46,0)</f>
        <v>0</v>
      </c>
      <c r="C5" s="22">
        <f>IF((A17=2)*AND(J17&gt;0),K17,0)+IF((A18=2)*AND(J18&gt;0),K18,0)+IF((A19=2)*AND(J19&gt;0),K19,0)+IF((A20=2)*AND(J20&gt;0),K20,0)+IF((A21=2)*AND(J21&gt;0),K21,0)+IF((A22=2)*AND(J22&gt;0),K22,0)+IF((A23=2)*AND(J23&gt;0),K23,0)+IF((A24=2)*AND(J24&gt;0),K24,0)+IF((A25=2)*AND(J25&gt;0),K25,0)+IF((A26=2)*AND(J26&gt;0),K26,0)+IF((A27=2)*AND(J27&gt;0),K27,0)+IF((A28=2)*AND(J28&gt;0),K28,0)+IF((A29=2)*AND(J29&gt;0),K29,0)+IF((A30=2)*AND(J30&gt;0),K30,0)+IF((A31=2)*AND(J31&gt;0),K31,0)+IF((A32=2)*AND(J32&gt;0),K32,0)+IF((A33=2)*AND(J33&gt;0),K33,0)+IF((A34=2)*AND(J34&gt;0),K34,0)+IF((A35=2)*AND(J35&gt;0),K35,0)+IF((A36=2)*AND(J36&gt;0),K36,0)+IF((A37=2)*AND(J37&gt;0),K37,0)+IF((A38=2)*AND(J38&gt;0),K38,0)+IF((A39=2)*AND(J39&gt;0),K39,0)+IF((A40=2)*AND(J40&gt;0),K40,0)+IF((A41=2)*AND(J41&gt;0),K41,0)+IF((A42=2)*AND(J42&gt;0),K42,0)+IF((A43=2)*AND(J43&gt;0),K43,0)+IF((A44=2)*AND(J44&gt;0),K44,0)+IF((A45=2)*AND(J45&gt;0),K45,0)+IF((A46=2)*AND(J46&gt;0),K46,0)</f>
        <v>0</v>
      </c>
      <c r="D5" s="13"/>
      <c r="E5" s="78"/>
      <c r="F5" s="13"/>
      <c r="G5" s="13"/>
      <c r="H5" s="13"/>
      <c r="I5" s="13"/>
      <c r="J5" s="13"/>
      <c r="K5" s="13"/>
      <c r="L5" s="13"/>
      <c r="M5" s="13"/>
      <c r="N5" s="13"/>
      <c r="O5" s="12">
        <f t="shared" si="0"/>
        <v>0</v>
      </c>
      <c r="P5" s="4">
        <v>2</v>
      </c>
      <c r="Q5" s="117" t="str">
        <f>Algemeen!B22</f>
        <v>Voorlichting en communicatie</v>
      </c>
      <c r="R5" s="118"/>
      <c r="S5" s="118"/>
      <c r="T5" s="119"/>
    </row>
    <row r="6" spans="1:20" x14ac:dyDescent="0.2">
      <c r="A6" s="21">
        <v>3</v>
      </c>
      <c r="B6" s="22">
        <f>IF((A17=3)*AND(I17&gt;0),K17,0)+IF((A18=3)*AND(I18&gt;0),K18,0)+IF((A19=3)*AND(I19&gt;0),K19,0)+IF((A20=3)*AND(I20&gt;0),K20,0)+IF((A21=3)*AND(I21&gt;0),K21,0)+IF((A22=3)*AND(I22&gt;0),K22,0)+IF((A23=3)*AND(I23&gt;0),K23,0)+IF((A24=3)*AND(I24&gt;0),K24,0)+IF((A25=3)*AND(I25&gt;0),K25,0)+IF((A26=3)*AND(I26&gt;0),K26,0)+IF((A27=3)*AND(I27&gt;0),K27,0)+IF((A28=3)*AND(I28&gt;0),K28,0)+IF((A29=3)*AND(I29&gt;0),K29,0)+IF((A30=3)*AND(I30&gt;0),K30,0)+IF((A31=3)*AND(I31&gt;0),K31,0)+IF((A32=3)*AND(I32&gt;0),K32,0)+IF((A33=3)*AND(I33&gt;0),K33,0)+IF((A34=3)*AND(I34&gt;0),K34,0)+IF((A35=3)*AND(I35&gt;0),K35,0)+IF((A36=3)*AND(I36&gt;0),K36,0)+IF((A37=3)*AND(I37&gt;0),K37,0)+IF((A38=3)*AND(I38&gt;0),K38,0)+IF((A39=3)*AND(I39&gt;0),K39,0)+IF((A40=3)*AND(I40&gt;0),K40,0)+IF((A41=3)*AND(I41&gt;0),K41,0)+IF((A42=3)*AND(I42&gt;0),K42,0)+IF((A43=3)*AND(I43&gt;0),K43,0)+IF((A44=3)*AND(I44&gt;0),K44,0)+IF((A45=3)*AND(I45&gt;0),K45,0)+IF((A46=3)*AND(I46&gt;0),K46,0)</f>
        <v>0</v>
      </c>
      <c r="C6" s="22">
        <f>IF((A17=3)*AND(J17&gt;0),K17,0)+IF((A18=3)*AND(J18&gt;0),K18,0)+IF((A19=3)*AND(J19&gt;0),K19,0)+IF((A20=3)*AND(J20&gt;0),K20,0)+IF((A21=3)*AND(J21&gt;0),K21,0)+IF((A22=3)*AND(J22&gt;0),K22,0)+IF((A23=3)*AND(J23&gt;0),K23,0)+IF((A24=3)*AND(J24&gt;0),K24,0)+IF((A25=3)*AND(J25&gt;0),K25,0)+IF((A26=3)*AND(J26&gt;0),K26,0)+IF((A27=3)*AND(J27&gt;0),K27,0)+IF((A28=3)*AND(J28&gt;0),K28,0)+IF((A29=3)*AND(J29&gt;0),K29,0)+IF((A30=3)*AND(J30&gt;0),K30,0)+IF((A31=3)*AND(J31&gt;0),K31,0)+IF((A32=3)*AND(J32&gt;0),K32,0)+IF((A33=3)*AND(J33&gt;0),K33,0)+IF((A34=3)*AND(J34&gt;0),K34,0)+IF((A35=3)*AND(J35&gt;0),K35,0)+IF((A36=3)*AND(J36&gt;0),K36,0)+IF((A37=3)*AND(J37&gt;0),K37,0)+IF((A38=3)*AND(J38&gt;0),K38,0)+IF((A39=3)*AND(J39&gt;0),K39,0)+IF((A40=3)*AND(J40&gt;0),K40,0)+IF((A41=3)*AND(J41&gt;0),K41,0)+IF((A42=3)*AND(J42&gt;0),K42,0)+IF((A43=3)*AND(J43&gt;0),K43,0)+IF((A44=3)*AND(J44&gt;0),K44,0)+IF((A45=3)*AND(J45&gt;0),K45,0)+IF((A46=3)*AND(J46&gt;0),K46,0)</f>
        <v>0</v>
      </c>
      <c r="D6" s="58"/>
      <c r="E6" s="78"/>
      <c r="F6" s="13"/>
      <c r="G6" s="58"/>
      <c r="H6" s="58"/>
      <c r="I6" s="58"/>
      <c r="J6" s="58"/>
      <c r="K6" s="58"/>
      <c r="L6" s="58"/>
      <c r="M6" s="58"/>
      <c r="N6" s="58"/>
      <c r="O6" s="12">
        <f t="shared" si="0"/>
        <v>0</v>
      </c>
      <c r="P6" s="4">
        <v>3</v>
      </c>
      <c r="Q6" s="117" t="str">
        <f>IF(Algemeen!B23="","",Algemeen!B23)</f>
        <v>Voorbereidingskosten</v>
      </c>
      <c r="R6" s="118"/>
      <c r="S6" s="118"/>
      <c r="T6" s="119"/>
    </row>
    <row r="7" spans="1:20" x14ac:dyDescent="0.2">
      <c r="A7" s="21">
        <v>4</v>
      </c>
      <c r="B7" s="22">
        <f>IF((A17=4)*AND(I17&gt;0),K17,0)+IF((A18=4)*AND(I18&gt;0),K18,0)+IF((A19=4)*AND(I19&gt;0),K19,0)+IF((A20=4)*AND(I20&gt;0),K20,0)+IF((A21=4)*AND(I21&gt;0),K21,0)+IF((A22=4)*AND(I22&gt;0),K22,0)+IF((A23=4)*AND(I23&gt;0),K23,0)+IF((A24=4)*AND(I24&gt;0),K24,0)+IF((A25=4)*AND(I25&gt;0),K25,0)+IF((A26=4)*AND(I26&gt;0),K26,0)+IF((A27=4)*AND(I27&gt;0),K27,0)+IF((A28=4)*AND(I28&gt;0),K28,0)+IF((A29=4)*AND(I29&gt;0),K29,0)+IF((A30=4)*AND(I30&gt;0),K30,0)+IF((A31=4)*AND(I31&gt;0),K31,0)+IF((A32=4)*AND(I32&gt;0),K32,0)+IF((A33=4)*AND(I33&gt;0),K33,0)+IF((A34=4)*AND(I34&gt;0),K34,0)+IF((A35=4)*AND(I35&gt;0),K35,0)+IF((A36=4)*AND(I36&gt;0),K36,0)+IF((A37=4)*AND(I37&gt;0),K37,0)+IF((A38=4)*AND(I38&gt;0),K38,0)+IF((A39=4)*AND(I39&gt;0),K39,0)+IF((A40=4)*AND(I40&gt;0),K40,0)+IF((A41=4)*AND(I41&gt;0),K41,0)+IF((A42=4)*AND(I42&gt;0),K42,0)+IF((A43=4)*AND(I43&gt;0),K43,0)+IF((A44=4)*AND(I44&gt;0),K44,0)+IF((A45=4)*AND(I45&gt;0),K45,0)+IF((A46=4)*AND(I46&gt;0),K46,0)</f>
        <v>0</v>
      </c>
      <c r="C7" s="22">
        <f>IF((A17=4)*AND(J17&gt;0),K17,0)+IF((A18=4)*AND(J18&gt;0),K18,0)+IF((A19=4)*AND(J19&gt;0),K19,0)+IF((A20=4)*AND(J20&gt;0),K20,0)+IF((A21=4)*AND(J21&gt;0),K21,0)+IF((A22=4)*AND(J22&gt;0),K22,0)+IF((A23=4)*AND(J23&gt;0),K23,0)+IF((A24=4)*AND(J24&gt;0),K24,0)+IF((A25=4)*AND(J25&gt;0),K25,0)+IF((A26=4)*AND(J26&gt;0),K26,0)+IF((A27=4)*AND(J27&gt;0),K27,0)+IF((A28=4)*AND(J28&gt;0),K28,0)+IF((A29=4)*AND(J29&gt;0),K29,0)+IF((A30=4)*AND(J30&gt;0),K30,0)+IF((A31=4)*AND(J31&gt;0),K31,0)+IF((A32=4)*AND(J32&gt;0),K32,0)+IF((A33=4)*AND(J33&gt;0),K33,0)+IF((A34=4)*AND(J34&gt;0),K34,0)+IF((A35=4)*AND(J35&gt;0),K35,0)+IF((A36=4)*AND(J36&gt;0),K36,0)+IF((A37=4)*AND(J37&gt;0),K37,0)+IF((A38=4)*AND(J38&gt;0),K38,0)+IF((A39=4)*AND(J39&gt;0),K39,0)+IF((A40=4)*AND(J40&gt;0),K40,0)+IF((A41=4)*AND(J41&gt;0),K41,0)+IF((A42=4)*AND(J42&gt;0),K42,0)+IF((A43=4)*AND(J43&gt;0),K43,0)+IF((A44=4)*AND(J44&gt;0),K44,0)+IF((A45=4)*AND(J45&gt;0),K45,0)+IF((A46=4)*AND(J46&gt;0),K46,0)</f>
        <v>0</v>
      </c>
      <c r="D7" s="13"/>
      <c r="E7" s="78"/>
      <c r="F7" s="13"/>
      <c r="G7" s="13"/>
      <c r="H7" s="13"/>
      <c r="I7" s="13"/>
      <c r="J7" s="13"/>
      <c r="K7" s="13"/>
      <c r="L7" s="13"/>
      <c r="M7" s="13"/>
      <c r="N7" s="13"/>
      <c r="O7" s="12">
        <f t="shared" si="0"/>
        <v>0</v>
      </c>
      <c r="P7" s="4">
        <v>4</v>
      </c>
      <c r="Q7" s="117" t="str">
        <f>IF(Algemeen!B24="","",Algemeen!B24)</f>
        <v/>
      </c>
      <c r="R7" s="118"/>
      <c r="S7" s="118"/>
      <c r="T7" s="119"/>
    </row>
    <row r="8" spans="1:20" x14ac:dyDescent="0.2">
      <c r="A8" s="21">
        <v>5</v>
      </c>
      <c r="B8" s="22">
        <f>IF((A17=5)*AND(I17&gt;0),K17,0)+IF((A18=5)*AND(I18&gt;0),K18,0)+IF((A19=5)*AND(I19&gt;0),K19,0)+IF((A20=5)*AND(I20&gt;0),K20,0)+IF((A21=5)*AND(I21&gt;0),K21,0)+IF((A22=5)*AND(I22&gt;0),K22,0)+IF((A23=5)*AND(I23&gt;0),K23,0)+IF((A24=5)*AND(I24&gt;0),K24,0)+IF((A25=5)*AND(I25&gt;0),K25,0)+IF((A26=5)*AND(I26&gt;0),K26,0)+IF((A27=5)*AND(I27&gt;0),K27,0)+IF((A28=5)*AND(I28&gt;0),K28,0)+IF((A29=5)*AND(I29&gt;0),K29,0)+IF((A30=5)*AND(I30&gt;0),K30,0)+IF((A31=5)*AND(I31&gt;0),K31,0)+IF((A32=5)*AND(I32&gt;0),K32,0)+IF((A33=5)*AND(I33&gt;0),K33,0)+IF((A34=5)*AND(I34&gt;0),K34,0)+IF((A35=5)*AND(I35&gt;0),K35,0)+IF((A36=5)*AND(I36&gt;0),K36,0)+IF((A37=5)*AND(I37&gt;0),K37,0)+IF((A38=5)*AND(I38&gt;0),K38,0)+IF((A39=5)*AND(I39&gt;0),K39,0)+IF((A40=5)*AND(I40&gt;0),K40,0)+IF((A41=5)*AND(I41&gt;0),K41,0)+IF((A42=5)*AND(I42&gt;0),K42,0)+IF((A43=5)*AND(I43&gt;0),K43,0)+IF((A44=5)*AND(I44&gt;0),K44,0)+IF((A45=5)*AND(I45&gt;0),K45,0)+IF((A46=5)*AND(I46&gt;0),K46,0)</f>
        <v>0</v>
      </c>
      <c r="C8" s="22">
        <f>IF((A17=5)*AND(J17&gt;0),K17,0)+IF((A18=5)*AND(J18&gt;0),K18,0)+IF((A19=5)*AND(J19&gt;0),K19,0)+IF((A20=5)*AND(J20&gt;0),K20,0)+IF((A21=5)*AND(J21&gt;0),K21,0)+IF((A22=5)*AND(J22&gt;0),K22,0)+IF((A23=5)*AND(J23&gt;0),K23,0)+IF((A24=5)*AND(J24&gt;0),K24,0)+IF((A25=5)*AND(J25&gt;0),K25,0)+IF((A26=5)*AND(J26&gt;0),K26,0)+IF((A27=5)*AND(J27&gt;0),K27,0)+IF((A28=5)*AND(J28&gt;0),K28,0)+IF((A29=5)*AND(J29&gt;0),K29,0)+IF((A30=5)*AND(J30&gt;0),K30,0)+IF((A31=5)*AND(J31&gt;0),K31,0)+IF((A32=5)*AND(J32&gt;0),K32,0)+IF((A33=5)*AND(J33&gt;0),K33,0)+IF((A34=5)*AND(J34&gt;0),K34,0)+IF((A35=5)*AND(J35&gt;0),K35,0)+IF((A36=5)*AND(J36&gt;0),K36,0)+IF((A37=5)*AND(J37&gt;0),K37,0)+IF((A38=5)*AND(J38&gt;0),K38,0)+IF((A39=5)*AND(J39&gt;0),K39,0)+IF((A40=5)*AND(J40&gt;0),K40,0)+IF((A41=5)*AND(J41&gt;0),K41,0)+IF((A42=5)*AND(J42&gt;0),K42,0)+IF((A43=5)*AND(J43&gt;0),K43,0)+IF((A44=5)*AND(J44&gt;0),K44,0)+IF((A45=5)*AND(J45&gt;0),K45,0)+IF((A46=5)*AND(J46&gt;0),K46,0)</f>
        <v>0</v>
      </c>
      <c r="D8" s="13"/>
      <c r="E8" s="78"/>
      <c r="F8" s="13"/>
      <c r="G8" s="13"/>
      <c r="H8" s="13"/>
      <c r="I8" s="13"/>
      <c r="J8" s="13"/>
      <c r="K8" s="13"/>
      <c r="L8" s="13"/>
      <c r="M8" s="13"/>
      <c r="N8" s="13"/>
      <c r="O8" s="12">
        <f t="shared" si="0"/>
        <v>0</v>
      </c>
      <c r="P8" s="4">
        <v>5</v>
      </c>
      <c r="Q8" s="117" t="str">
        <f>IF(Algemeen!B25="","",Algemeen!B25)</f>
        <v/>
      </c>
      <c r="R8" s="118"/>
      <c r="S8" s="118"/>
      <c r="T8" s="119"/>
    </row>
    <row r="9" spans="1:20" x14ac:dyDescent="0.2">
      <c r="A9" s="21">
        <v>6</v>
      </c>
      <c r="B9" s="22">
        <f>IF((A17=6)*AND(I17&gt;0),K17,0)+IF((A18=6)*AND(I18&gt;0),K18,0)+IF((A19=6)*AND(I19&gt;0),K19,0)+IF((A20=6)*AND(I20&gt;0),K20,0)+IF((A21=6)*AND(I21&gt;0),K21,0)+IF((A22=6)*AND(I22&gt;0),K22,0)+IF((A23=6)*AND(I23&gt;0),K23,0)+IF((A24=6)*AND(I24&gt;0),K24,0)+IF((A25=6)*AND(I25&gt;0),K25,0)+IF((A26=6)*AND(I26&gt;0),K26,0)+IF((A27=6)*AND(I27&gt;0),K27,0)+IF((A28=6)*AND(I28&gt;0),K28,0)+IF((A29=6)*AND(I29&gt;0),K29,0)+IF((A30=6)*AND(I30&gt;0),K30,0)+IF((A31=6)*AND(I31&gt;0),K31,0)+IF((A32=6)*AND(I32&gt;0),K32,0)+IF((A33=6)*AND(I33&gt;0),K33,0)+IF((A34=6)*AND(I34&gt;0),K34,0)+IF((A35=6)*AND(I35&gt;0),K35,0)+IF((A36=6)*AND(I36&gt;0),K36,0)+IF((A37=6)*AND(I37&gt;0),K37,0)+IF((A38=6)*AND(I38&gt;0),K38,0)+IF((A39=6)*AND(I39&gt;0),K39,0)+IF((A40=6)*AND(I40&gt;0),K40,0)+IF((A41=6)*AND(I41&gt;0),K41,0)+IF((A42=6)*AND(I42&gt;0),K42,0)+IF((A43=6)*AND(I43&gt;0),K43,0)+IF((A44=6)*AND(I44&gt;0),K44,0)+IF((A45=6)*AND(I45&gt;0),K45,0)+IF((A46=6)*AND(I46&gt;0),K46,0)</f>
        <v>0</v>
      </c>
      <c r="C9" s="22">
        <f>IF((A17=6)*AND(J17&gt;0),K17,0)+IF((A18=6)*AND(J18&gt;0),K18,0)+IF((A19=6)*AND(J19&gt;0),K19,0)+IF((A20=6)*AND(J20&gt;0),K20,0)+IF((A21=6)*AND(J21&gt;0),K21,0)+IF((A22=6)*AND(J22&gt;0),K22,0)+IF((A23=6)*AND(J23&gt;0),K23,0)+IF((A24=6)*AND(J24&gt;0),K24,0)+IF((A25=6)*AND(J25&gt;0),K25,0)+IF((A26=6)*AND(J26&gt;0),K26,0)+IF((A27=6)*AND(J27&gt;0),K27,0)+IF((A28=6)*AND(J28&gt;0),K28,0)+IF((A29=6)*AND(J29&gt;0),K29,0)+IF((A30=6)*AND(J30&gt;0),K30,0)+IF((A31=6)*AND(J31&gt;0),K31,0)+IF((A32=6)*AND(J32&gt;0),K32,0)+IF((A33=6)*AND(J33&gt;0),K33,0)+IF((A34=6)*AND(J34&gt;0),K34,0)+IF((A35=6)*AND(J35&gt;0),K35,0)+IF((A36=6)*AND(J36&gt;0),K36,0)+IF((A37=6)*AND(J37&gt;0),K37,0)+IF((A38=6)*AND(J38&gt;0),K38,0)+IF((A39=6)*AND(J39&gt;0),K39,0)+IF((A40=6)*AND(J40&gt;0),K40,0)+IF((A41=6)*AND(J41&gt;0),K41,0)+IF((A42=6)*AND(J42&gt;0),K42,0)+IF((A43=6)*AND(J43&gt;0),K43,0)+IF((A44=6)*AND(J44&gt;0),K44,0)+IF((A45=6)*AND(J45&gt;0),K45,0)+IF((A46=6)*AND(J46&gt;0),K46,0)</f>
        <v>0</v>
      </c>
      <c r="D9" s="13"/>
      <c r="E9" s="78"/>
      <c r="F9" s="13"/>
      <c r="G9" s="13"/>
      <c r="H9" s="13"/>
      <c r="I9" s="13"/>
      <c r="J9" s="13"/>
      <c r="K9" s="13"/>
      <c r="L9" s="13"/>
      <c r="M9" s="13"/>
      <c r="N9" s="13"/>
      <c r="O9" s="12">
        <f t="shared" si="0"/>
        <v>0</v>
      </c>
      <c r="P9" s="4">
        <v>6</v>
      </c>
      <c r="Q9" s="117" t="str">
        <f>IF(Algemeen!B26="","",Algemeen!B26)</f>
        <v/>
      </c>
      <c r="R9" s="118"/>
      <c r="S9" s="118"/>
      <c r="T9" s="119"/>
    </row>
    <row r="10" spans="1:20" x14ac:dyDescent="0.2">
      <c r="A10" s="21">
        <v>7</v>
      </c>
      <c r="B10" s="22">
        <f>IF((A17=7)*AND(I17&gt;0),K17,0)+IF((A18=7)*AND(I18&gt;0),K18,0)+IF((A19=7)*AND(I19&gt;0),K19,0)+IF((A20=7)*AND(I20&gt;0),K20,0)+IF((A21=7)*AND(I21&gt;0),K21,0)+IF((A22=7)*AND(I22&gt;0),K22,0)+IF((A23=7)*AND(I23&gt;0),K23,0)+IF((A24=7)*AND(I24&gt;0),K24,0)+IF((A25=7)*AND(I25&gt;0),K25,0)+IF((A26=7)*AND(I26&gt;0),K26,0)+IF((A27=7)*AND(I27&gt;0),K27,0)+IF((A28=7)*AND(I28&gt;0),K28,0)+IF((A29=7)*AND(I29&gt;0),K29,0)+IF((A30=7)*AND(I30&gt;0),K30,0)+IF((A31=7)*AND(I31&gt;0),K31,0)+IF((A32=7)*AND(I32&gt;0),K32,0)+IF((A33=7)*AND(I33&gt;0),K33,0)+IF((A34=7)*AND(I34&gt;0),K34,0)+IF((A35=7)*AND(I35&gt;0),K35,0)+IF((A36=7)*AND(I36&gt;0),K36,0)+IF((A37=7)*AND(I37&gt;0),K37,0)+IF((A38=7)*AND(I38&gt;0),K38,0)+IF((A39=7)*AND(I39&gt;0),K39,0)+IF((A40=7)*AND(I40&gt;0),K40,0)+IF((A41=7)*AND(I41&gt;0),K41,0)+IF((A42=7)*AND(I42&gt;0),K42,0)+IF((A43=7)*AND(I43&gt;0),K43,0)+IF((A44=7)*AND(I44&gt;0),K44,0)+IF((A45=7)*AND(I45&gt;0),K45,0)+IF((A46=7)*AND(I46&gt;0),K46,0)</f>
        <v>0</v>
      </c>
      <c r="C10" s="22">
        <f>IF((A17=7)*AND(J17&gt;0),K17,0)+IF((A18=7)*AND(J18&gt;0),K18,0)+IF((A19=7)*AND(J19&gt;0),K19,0)+IF((A20=7)*AND(J20&gt;0),K20,0)+IF((A21=7)*AND(J21&gt;0),K21,0)+IF((A22=7)*AND(J22&gt;0),K22,0)+IF((A23=7)*AND(J23&gt;0),K23,0)+IF((A24=7)*AND(J24&gt;0),K24,0)+IF((A25=7)*AND(J25&gt;0),K25,0)+IF((A26=7)*AND(J26&gt;0),K26,0)+IF((A27=7)*AND(J27&gt;0),K27,0)+IF((A28=7)*AND(J28&gt;0),K28,0)+IF((A29=7)*AND(J29&gt;0),K29,0)+IF((A30=7)*AND(J30&gt;0),K30,0)+IF((A31=7)*AND(J31&gt;0),K31,0)+IF((A32=7)*AND(J32&gt;0),K32,0)+IF((A33=7)*AND(J33&gt;0),K33,0)+IF((A34=7)*AND(J34&gt;0),K34,0)+IF((A35=7)*AND(J35&gt;0),K35,0)+IF((A36=7)*AND(J36&gt;0),K36,0)+IF((A37=7)*AND(J37&gt;0),K37,0)+IF((A38=7)*AND(J38&gt;0),K38,0)+IF((A39=7)*AND(J39&gt;0),K39,0)+IF((A40=7)*AND(J40&gt;0),K40,0)+IF((A41=7)*AND(J41&gt;0),K41,0)+IF((A42=7)*AND(J42&gt;0),K42,0)+IF((A43=7)*AND(J43&gt;0),K43,0)+IF((A44=7)*AND(J44&gt;0),K44,0)+IF((A45=7)*AND(J45&gt;0),K45,0)+IF((A46=7)*AND(J46&gt;0),K46,0)</f>
        <v>0</v>
      </c>
      <c r="D10" s="13"/>
      <c r="E10" s="78"/>
      <c r="F10" s="13"/>
      <c r="G10" s="13"/>
      <c r="H10" s="13"/>
      <c r="I10" s="13"/>
      <c r="J10" s="13"/>
      <c r="K10" s="13"/>
      <c r="L10" s="13"/>
      <c r="M10" s="13"/>
      <c r="N10" s="13"/>
      <c r="O10" s="12">
        <f t="shared" si="0"/>
        <v>0</v>
      </c>
      <c r="P10" s="4">
        <v>7</v>
      </c>
      <c r="Q10" s="117" t="str">
        <f>IF(Algemeen!B27="","",Algemeen!B27)</f>
        <v/>
      </c>
      <c r="R10" s="118"/>
      <c r="S10" s="118"/>
      <c r="T10" s="119"/>
    </row>
    <row r="11" spans="1:20" x14ac:dyDescent="0.2">
      <c r="A11" s="21">
        <v>8</v>
      </c>
      <c r="B11" s="22">
        <f>IF((A17=8)*AND(I17&gt;0),K17,0)+IF((A18=8)*AND(I18&gt;0),K18,0)+IF((A19=8)*AND(I19&gt;0),K19,0)+IF((A20=8)*AND(I20&gt;0),K20,0)+IF((A21=8)*AND(I21&gt;0),K21,0)+IF((A22=8)*AND(I22&gt;0),K22,0)+IF((A23=8)*AND(I23&gt;0),K23,0)+IF((A24=8)*AND(I24&gt;0),K24,0)+IF((A25=8)*AND(I25&gt;0),K25,0)+IF((A26=8)*AND(I26&gt;0),K26,0)+IF((A27=8)*AND(I27&gt;0),K27,0)+IF((A28=8)*AND(I28&gt;0),K28,0)+IF((A29=8)*AND(I29&gt;0),K29,0)+IF((A30=8)*AND(I30&gt;0),K30,0)+IF((A31=8)*AND(I31&gt;0),K31,0)+IF((A32=8)*AND(I32&gt;0),K32,0)+IF((A33=8)*AND(I33&gt;0),K33,0)+IF((A34=8)*AND(I34&gt;0),K34,0)+IF((A35=8)*AND(I35&gt;0),K35,0)+IF((A36=8)*AND(I36&gt;0),K36,0)+IF((A37=8)*AND(I37&gt;0),K37,0)+IF((A38=8)*AND(I38&gt;0),K38,0)+IF((A39=8)*AND(I39&gt;0),K39,0)+IF((A40=8)*AND(I40&gt;0),K40,0)+IF((A41=8)*AND(I41&gt;0),K41,0)+IF((A42=8)*AND(I42&gt;0),K42,0)+IF((A43=8)*AND(I43&gt;0),K43,0)+IF((A44=8)*AND(I44&gt;0),K44,0)+IF((A45=8)*AND(I45&gt;0),K45,0)+IF((A46=8)*AND(I46&gt;0),K46,0)</f>
        <v>0</v>
      </c>
      <c r="C11" s="22">
        <f>IF((A17=8)*AND(J17&gt;0),K17,0)+IF((A18=8)*AND(J18&gt;0),K18,0)+IF((A19=8)*AND(J19&gt;0),K19,0)+IF((A20=8)*AND(J20&gt;0),K20,0)+IF((A21=8)*AND(J21&gt;0),K21,0)+IF((A22=8)*AND(J22&gt;0),K22,0)+IF((A23=8)*AND(J23&gt;0),K23,0)+IF((A24=8)*AND(J24&gt;0),K24,0)+IF((A25=8)*AND(J25&gt;0),K25,0)+IF((A26=8)*AND(J26&gt;0),K26,0)+IF((A27=8)*AND(J27&gt;0),K27,0)+IF((A28=8)*AND(J28&gt;0),K28,0)+IF((A29=8)*AND(J29&gt;0),K29,0)+IF((A30=8)*AND(J30&gt;0),K30,0)+IF((A31=8)*AND(J31&gt;0),K31,0)+IF((A32=8)*AND(J32&gt;0),K32,0)+IF((A33=8)*AND(J33&gt;0),K33,0)+IF((A34=8)*AND(J34&gt;0),K34,0)+IF((A35=8)*AND(J35&gt;0),K35,0)+IF((A36=8)*AND(J36&gt;0),K36,0)+IF((A37=8)*AND(J37&gt;0),K37,0)+IF((A38=8)*AND(J38&gt;0),K38,0)+IF((A39=8)*AND(J39&gt;0),K39,0)+IF((A40=8)*AND(J40&gt;0),K40,0)+IF((A41=8)*AND(J41&gt;0),K41,0)+IF((A42=8)*AND(J42&gt;0),K42,0)+IF((A43=8)*AND(J43&gt;0),K43,0)+IF((A44=8)*AND(J44&gt;0),K44,0)+IF((A45=8)*AND(J45&gt;0),K45,0)+IF((A46=8)*AND(J46&gt;0),K46,0)</f>
        <v>0</v>
      </c>
      <c r="D11" s="13"/>
      <c r="E11" s="78"/>
      <c r="F11" s="13"/>
      <c r="G11" s="13"/>
      <c r="H11" s="13"/>
      <c r="I11" s="13"/>
      <c r="J11" s="13"/>
      <c r="K11" s="13"/>
      <c r="L11" s="13"/>
      <c r="M11" s="13"/>
      <c r="N11" s="13"/>
      <c r="O11" s="12">
        <f t="shared" si="0"/>
        <v>0</v>
      </c>
      <c r="P11" s="4">
        <v>8</v>
      </c>
      <c r="Q11" s="117" t="str">
        <f>IF(Algemeen!B28="","",Algemeen!B28)</f>
        <v/>
      </c>
      <c r="R11" s="118"/>
      <c r="S11" s="118"/>
      <c r="T11" s="119"/>
    </row>
    <row r="12" spans="1:20" x14ac:dyDescent="0.2">
      <c r="A12" s="21">
        <v>9</v>
      </c>
      <c r="B12" s="22">
        <f>IF((A17=9)*AND(I17&gt;0),K17,0)+IF((A18=9)*AND(I18&gt;0),K18,0)+IF((A19=9)*AND(I19&gt;0),K19,0)+IF((A20=9)*AND(I20&gt;0),K20,0)+IF((A21=9)*AND(I21&gt;0),K21,0)+IF((A22=9)*AND(I22&gt;0),K22,0)+IF((A23=9)*AND(I23&gt;0),K23,0)+IF((A24=9)*AND(I24&gt;0),K24,0)+IF((A25=9)*AND(I25&gt;0),K25,0)+IF((A26=9)*AND(I26&gt;0),K26,0)+IF((A27=9)*AND(I27&gt;0),K27,0)+IF((A28=9)*AND(I28&gt;0),K28,0)+IF((A29=9)*AND(I29&gt;0),K29,0)+IF((A30=9)*AND(I30&gt;0),K30,0)+IF((A31=9)*AND(I31&gt;0),K31,0)+IF((A32=9)*AND(I32&gt;0),K32,0)+IF((A33=9)*AND(I33&gt;0),K33,0)+IF((A34=9)*AND(I34&gt;0),K34,0)+IF((A35=9)*AND(I35&gt;0),K35,0)+IF((A36=9)*AND(I36&gt;0),K36,0)+IF((A37=9)*AND(I37&gt;0),K37,0)+IF((A38=9)*AND(I38&gt;0),K38,0)+IF((A39=9)*AND(I39&gt;0),K39,0)+IF((A40=9)*AND(I40&gt;0),K40,0)+IF((A41=9)*AND(I41&gt;0),K41,0)+IF((A42=9)*AND(I42&gt;0),K42,0)+IF((A43=9)*AND(I43&gt;0),K43,0)+IF((A44=9)*AND(I44&gt;0),K44,0)+IF((A45=9)*AND(I45&gt;0),K45,0)+IF((A46=9)*AND(I46&gt;0),K46,0)</f>
        <v>0</v>
      </c>
      <c r="C12" s="22">
        <f>IF((A17=9)*AND(J17&gt;0),K17,0)+IF((A18=9)*AND(J18&gt;0),K18,0)+IF((A19=9)*AND(J19&gt;0),K19,0)+IF((A20=9)*AND(J20&gt;0),K20,0)+IF((A21=9)*AND(J21&gt;0),K21,0)+IF((A22=9)*AND(J22&gt;0),K22,0)+IF((A23=9)*AND(J23&gt;0),K23,0)+IF((A24=9)*AND(J24&gt;0),K24,0)+IF((A25=9)*AND(J25&gt;0),K25,0)+IF((A26=9)*AND(J26&gt;0),K26,0)+IF((A27=9)*AND(J27&gt;0),K27,0)+IF((A28=9)*AND(J28&gt;0),K28,0)+IF((A29=9)*AND(J29&gt;0),K29,0)+IF((A30=9)*AND(J30&gt;0),K30,0)+IF((A31=9)*AND(J31&gt;0),K31,0)+IF((A32=9)*AND(J32&gt;0),K32,0)+IF((A33=9)*AND(J33&gt;0),K33,0)+IF((A34=9)*AND(J34&gt;0),K34,0)+IF((A35=9)*AND(J35&gt;0),K35,0)+IF((A36=9)*AND(J36&gt;0),K36,0)+IF((A37=9)*AND(J37&gt;0),K37,0)+IF((A38=9)*AND(J38&gt;0),K38,0)+IF((A39=9)*AND(J39&gt;0),K39,0)+IF((A40=9)*AND(J40&gt;0),K40,0)+IF((A41=9)*AND(J41&gt;0),K41,0)+IF((A42=9)*AND(J42&gt;0),K42,0)+IF((A43=9)*AND(J43&gt;0),K43,0)+IF((A44=9)*AND(J44&gt;0),K44,0)+IF((A45=9)*AND(J45&gt;0),K45,0)+IF((A46=9)*AND(J46&gt;0),K46,0)</f>
        <v>0</v>
      </c>
      <c r="D12" s="13"/>
      <c r="E12" s="78"/>
      <c r="F12" s="13"/>
      <c r="G12" s="13"/>
      <c r="H12" s="13"/>
      <c r="I12" s="13"/>
      <c r="J12" s="13"/>
      <c r="K12" s="13"/>
      <c r="L12" s="13"/>
      <c r="M12" s="13"/>
      <c r="N12" s="13"/>
      <c r="O12" s="12">
        <f t="shared" si="0"/>
        <v>0</v>
      </c>
      <c r="P12" s="4">
        <v>9</v>
      </c>
      <c r="Q12" s="117" t="str">
        <f>IF(Algemeen!B29="","",Algemeen!B29)</f>
        <v/>
      </c>
      <c r="R12" s="118"/>
      <c r="S12" s="118"/>
      <c r="T12" s="119"/>
    </row>
    <row r="13" spans="1:20" x14ac:dyDescent="0.2">
      <c r="A13" s="21">
        <v>10</v>
      </c>
      <c r="B13" s="22">
        <f>IF((A17=10)*AND(I17&gt;0),K17,0)+IF((A18=10)*AND(I18&gt;0),K18,0)+IF((A19=10)*AND(I19&gt;0),K19,0)+IF((A20=10)*AND(I20&gt;0),K20,0)+IF((A21=10)*AND(I21&gt;0),K21,0)+IF((A22=10)*AND(I22&gt;0),K22,0)+IF((A23=10)*AND(I23&gt;0),K23,0)+IF((A24=10)*AND(I24&gt;0),K24,0)+IF((A25=10)*AND(I25&gt;0),K25,0)+IF((A26=10)*AND(I26&gt;0),K26,0)+IF((A27=10)*AND(I27&gt;0),K27,0)+IF((A28=10)*AND(I28&gt;0),K28,0)+IF((A29=10)*AND(I29&gt;0),K29,0)+IF((A30=10)*AND(I30&gt;0),K30,0)+IF((A31=10)*AND(I31&gt;0),K31,0)+IF((A32=10)*AND(I32&gt;0),K32,0)+IF((A33=10)*AND(I33&gt;0),K33,0)+IF((A34=10)*AND(I34&gt;0),K34,0)+IF((A35=10)*AND(I35&gt;0),K35,0)+IF((A36=10)*AND(I36&gt;0),K36,0)+IF((A37=10)*AND(I37&gt;0),K37,0)+IF((A38=10)*AND(I38&gt;0),K38,0)+IF((A39=10)*AND(I39&gt;0),K39,0)+IF((A40=10)*AND(I40&gt;0),K40,0)+IF((A41=10)*AND(I41&gt;0),K41,0)+IF((A42=10)*AND(I42&gt;0),K42,0)+IF((A43=10)*AND(I43&gt;0),K43,0)+IF((A44=10)*AND(I44&gt;0),K44,0)+IF((A45=10)*AND(I45&gt;0),K45,0)+IF((A46=10)*AND(I46&gt;0),K46,0)</f>
        <v>0</v>
      </c>
      <c r="C13" s="22">
        <f>IF((A17=10)*AND(J17&gt;0),K17,0)+IF((A18=10)*AND(J18&gt;0),K18,0)+IF((A19=10)*AND(J19&gt;0),K19,0)+IF((A20=10)*AND(J20&gt;0),K20,0)+IF((A21=10)*AND(J21&gt;0),K21,0)+IF((A22=10)*AND(J22&gt;0),K22,0)+IF((A23=10)*AND(J23&gt;0),K23,0)+IF((A24=10)*AND(J24&gt;0),K24,0)+IF((A25=10)*AND(J25&gt;0),K25,0)+IF((A26=10)*AND(J26&gt;0),K26,0)+IF((A27=10)*AND(J27&gt;0),K27,0)+IF((A28=10)*AND(J28&gt;0),K28,0)+IF((A29=10)*AND(J29&gt;0),K29,0)+IF((A30=10)*AND(J30&gt;0),K30,0)+IF((A31=10)*AND(J31&gt;0),K31,0)+IF((A32=10)*AND(J32&gt;0),K32,0)+IF((A33=10)*AND(J33&gt;0),K33,0)+IF((A34=10)*AND(J34&gt;0),K34,0)+IF((A35=10)*AND(J35&gt;0),K35,0)+IF((A36=10)*AND(J36&gt;0),K36,0)+IF((A37=10)*AND(J37&gt;0),K37,0)+IF((A38=10)*AND(J38&gt;0),K38,0)+IF((A39=10)*AND(J39&gt;0),K39,0)+IF((A40=10)*AND(J40&gt;0),K40,0)+IF((A41=10)*AND(J41&gt;0),K41,0)+IF((A42=10)*AND(J42&gt;0),K42,0)+IF((A43=10)*AND(J43&gt;0),K43,0)+IF((A44=10)*AND(J44&gt;0),K44,0)+IF((A45=10)*AND(J45&gt;0),K45,0)+IF((A46=10)*AND(J46&gt;0),K46,0)</f>
        <v>0</v>
      </c>
      <c r="D13" s="13"/>
      <c r="E13" s="78"/>
      <c r="F13" s="13"/>
      <c r="G13" s="13"/>
      <c r="H13" s="13"/>
      <c r="I13" s="13"/>
      <c r="J13" s="13"/>
      <c r="K13" s="13"/>
      <c r="L13" s="13"/>
      <c r="M13" s="13"/>
      <c r="N13" s="13"/>
      <c r="O13" s="12">
        <f t="shared" si="0"/>
        <v>0</v>
      </c>
      <c r="P13" s="4">
        <v>10</v>
      </c>
      <c r="Q13" s="120" t="str">
        <f>IF(Algemeen!B30="","",Algemeen!B30)</f>
        <v/>
      </c>
      <c r="R13" s="121"/>
      <c r="S13" s="121"/>
      <c r="T13" s="122"/>
    </row>
    <row r="14" spans="1:20" x14ac:dyDescent="0.2">
      <c r="A14" s="17" t="s">
        <v>17</v>
      </c>
      <c r="B14" s="18">
        <f>B4+B5+B6+B7+B8+B9+B10+B11+B12+B13</f>
        <v>0</v>
      </c>
      <c r="C14" s="18">
        <f t="shared" ref="C14" si="1">C4+C5+C6+C7+C8+C9+C10+C11+C12+C13</f>
        <v>0</v>
      </c>
      <c r="D14" s="18">
        <f t="shared" ref="D14:N14" si="2">D4+D5+D6+D7+D8+D9+D10+D11+D12+D13</f>
        <v>0</v>
      </c>
      <c r="E14" s="18">
        <f t="shared" si="2"/>
        <v>0</v>
      </c>
      <c r="F14" s="18">
        <f t="shared" si="2"/>
        <v>0</v>
      </c>
      <c r="G14" s="18">
        <f t="shared" si="2"/>
        <v>0</v>
      </c>
      <c r="H14" s="18">
        <f t="shared" si="2"/>
        <v>0</v>
      </c>
      <c r="I14" s="18">
        <f t="shared" si="2"/>
        <v>0</v>
      </c>
      <c r="J14" s="18">
        <f t="shared" si="2"/>
        <v>0</v>
      </c>
      <c r="K14" s="18">
        <f t="shared" si="2"/>
        <v>0</v>
      </c>
      <c r="L14" s="18">
        <f t="shared" si="2"/>
        <v>0</v>
      </c>
      <c r="M14" s="18">
        <f t="shared" si="2"/>
        <v>0</v>
      </c>
      <c r="N14" s="18">
        <f t="shared" si="2"/>
        <v>0</v>
      </c>
      <c r="O14" s="11">
        <f t="shared" si="0"/>
        <v>0</v>
      </c>
    </row>
    <row r="15" spans="1:20" x14ac:dyDescent="0.2">
      <c r="F15" s="5"/>
    </row>
    <row r="16" spans="1:20" s="10" customFormat="1" ht="38.25" x14ac:dyDescent="0.3">
      <c r="A16" s="16" t="s">
        <v>14</v>
      </c>
      <c r="B16" s="116" t="s">
        <v>18</v>
      </c>
      <c r="C16" s="116"/>
      <c r="D16" s="116"/>
      <c r="E16" s="116"/>
      <c r="F16" s="116"/>
      <c r="G16" s="116"/>
      <c r="H16" s="16" t="s">
        <v>19</v>
      </c>
      <c r="I16" s="16" t="s">
        <v>21</v>
      </c>
      <c r="J16" s="16" t="s">
        <v>59</v>
      </c>
      <c r="K16" s="16" t="s">
        <v>20</v>
      </c>
      <c r="M16" s="26" t="s">
        <v>60</v>
      </c>
    </row>
    <row r="17" spans="1:14" ht="11.25" customHeight="1" x14ac:dyDescent="0.2">
      <c r="A17" s="14"/>
      <c r="B17" s="106"/>
      <c r="C17" s="106"/>
      <c r="D17" s="106"/>
      <c r="E17" s="106"/>
      <c r="F17" s="106"/>
      <c r="G17" s="106"/>
      <c r="H17" s="15"/>
      <c r="I17" s="20"/>
      <c r="J17" s="92"/>
      <c r="K17" s="19">
        <f t="shared" ref="K17:K46" si="3">(H17*I17)+(H17*J17)</f>
        <v>0</v>
      </c>
      <c r="M17" s="23" t="s">
        <v>36</v>
      </c>
      <c r="N17" s="24"/>
    </row>
    <row r="18" spans="1:14" x14ac:dyDescent="0.2">
      <c r="A18" s="14"/>
      <c r="B18" s="106"/>
      <c r="C18" s="106"/>
      <c r="D18" s="106"/>
      <c r="E18" s="106"/>
      <c r="F18" s="106"/>
      <c r="G18" s="106"/>
      <c r="H18" s="15"/>
      <c r="I18" s="20"/>
      <c r="J18" s="92"/>
      <c r="K18" s="19">
        <f t="shared" si="3"/>
        <v>0</v>
      </c>
      <c r="M18" s="115" t="s">
        <v>37</v>
      </c>
      <c r="N18" s="107"/>
    </row>
    <row r="19" spans="1:14" x14ac:dyDescent="0.2">
      <c r="A19" s="14"/>
      <c r="B19" s="106"/>
      <c r="C19" s="106"/>
      <c r="D19" s="106"/>
      <c r="E19" s="106"/>
      <c r="F19" s="106"/>
      <c r="G19" s="106"/>
      <c r="H19" s="15"/>
      <c r="I19" s="20"/>
      <c r="J19" s="92"/>
      <c r="K19" s="19">
        <f t="shared" si="3"/>
        <v>0</v>
      </c>
      <c r="M19" s="115"/>
      <c r="N19" s="108"/>
    </row>
    <row r="20" spans="1:14" x14ac:dyDescent="0.2">
      <c r="A20" s="14"/>
      <c r="B20" s="106"/>
      <c r="C20" s="106"/>
      <c r="D20" s="106"/>
      <c r="E20" s="106"/>
      <c r="F20" s="106"/>
      <c r="G20" s="106"/>
      <c r="H20" s="15"/>
      <c r="I20" s="20"/>
      <c r="J20" s="92"/>
      <c r="K20" s="19">
        <f t="shared" si="3"/>
        <v>0</v>
      </c>
      <c r="M20" s="115"/>
      <c r="N20" s="109"/>
    </row>
    <row r="21" spans="1:14" ht="11.25" customHeight="1" x14ac:dyDescent="0.2">
      <c r="A21" s="14"/>
      <c r="B21" s="106"/>
      <c r="C21" s="106"/>
      <c r="D21" s="106"/>
      <c r="E21" s="106"/>
      <c r="F21" s="106"/>
      <c r="G21" s="106"/>
      <c r="H21" s="15"/>
      <c r="I21" s="20"/>
      <c r="J21" s="92"/>
      <c r="K21" s="19">
        <f t="shared" si="3"/>
        <v>0</v>
      </c>
      <c r="M21" s="23" t="s">
        <v>38</v>
      </c>
      <c r="N21" s="25">
        <f>IF(N18=0,0,((N17/(1720*(N18/40)))*1.435*1.15))</f>
        <v>0</v>
      </c>
    </row>
    <row r="22" spans="1:14" x14ac:dyDescent="0.2">
      <c r="A22" s="14"/>
      <c r="B22" s="106"/>
      <c r="C22" s="106"/>
      <c r="D22" s="106"/>
      <c r="E22" s="106"/>
      <c r="F22" s="106"/>
      <c r="G22" s="106"/>
      <c r="H22" s="15"/>
      <c r="I22" s="20"/>
      <c r="J22" s="92"/>
      <c r="K22" s="19">
        <f t="shared" si="3"/>
        <v>0</v>
      </c>
    </row>
    <row r="23" spans="1:14" x14ac:dyDescent="0.2">
      <c r="A23" s="14"/>
      <c r="B23" s="106"/>
      <c r="C23" s="106"/>
      <c r="D23" s="106"/>
      <c r="E23" s="106"/>
      <c r="F23" s="106"/>
      <c r="G23" s="106"/>
      <c r="H23" s="15"/>
      <c r="I23" s="20"/>
      <c r="J23" s="92"/>
      <c r="K23" s="19">
        <f t="shared" si="3"/>
        <v>0</v>
      </c>
    </row>
    <row r="24" spans="1:14" ht="11.25" customHeight="1" x14ac:dyDescent="0.2">
      <c r="A24" s="14"/>
      <c r="B24" s="106"/>
      <c r="C24" s="106"/>
      <c r="D24" s="106"/>
      <c r="E24" s="106"/>
      <c r="F24" s="106"/>
      <c r="G24" s="106"/>
      <c r="H24" s="15"/>
      <c r="I24" s="20"/>
      <c r="J24" s="92"/>
      <c r="K24" s="19">
        <f t="shared" si="3"/>
        <v>0</v>
      </c>
    </row>
    <row r="25" spans="1:14" x14ac:dyDescent="0.2">
      <c r="A25" s="14"/>
      <c r="B25" s="106"/>
      <c r="C25" s="106"/>
      <c r="D25" s="106"/>
      <c r="E25" s="106"/>
      <c r="F25" s="106"/>
      <c r="G25" s="106"/>
      <c r="H25" s="15"/>
      <c r="I25" s="20"/>
      <c r="J25" s="92"/>
      <c r="K25" s="19">
        <f t="shared" si="3"/>
        <v>0</v>
      </c>
    </row>
    <row r="26" spans="1:14" x14ac:dyDescent="0.2">
      <c r="A26" s="14"/>
      <c r="B26" s="106"/>
      <c r="C26" s="106"/>
      <c r="D26" s="106"/>
      <c r="E26" s="106"/>
      <c r="F26" s="106"/>
      <c r="G26" s="106"/>
      <c r="H26" s="15"/>
      <c r="I26" s="20"/>
      <c r="J26" s="92"/>
      <c r="K26" s="19">
        <f t="shared" si="3"/>
        <v>0</v>
      </c>
    </row>
    <row r="27" spans="1:14" x14ac:dyDescent="0.2">
      <c r="A27" s="14"/>
      <c r="B27" s="106"/>
      <c r="C27" s="106"/>
      <c r="D27" s="106"/>
      <c r="E27" s="106"/>
      <c r="F27" s="106"/>
      <c r="G27" s="106"/>
      <c r="H27" s="15"/>
      <c r="I27" s="20"/>
      <c r="J27" s="92"/>
      <c r="K27" s="19">
        <f t="shared" si="3"/>
        <v>0</v>
      </c>
    </row>
    <row r="28" spans="1:14" ht="11.25" customHeight="1" x14ac:dyDescent="0.2">
      <c r="A28" s="14"/>
      <c r="B28" s="106"/>
      <c r="C28" s="106"/>
      <c r="D28" s="106"/>
      <c r="E28" s="106"/>
      <c r="F28" s="106"/>
      <c r="G28" s="106"/>
      <c r="H28" s="15"/>
      <c r="I28" s="20"/>
      <c r="J28" s="92"/>
      <c r="K28" s="19">
        <f t="shared" si="3"/>
        <v>0</v>
      </c>
    </row>
    <row r="29" spans="1:14" x14ac:dyDescent="0.2">
      <c r="A29" s="14"/>
      <c r="B29" s="106"/>
      <c r="C29" s="106"/>
      <c r="D29" s="106"/>
      <c r="E29" s="106"/>
      <c r="F29" s="106"/>
      <c r="G29" s="106"/>
      <c r="H29" s="15"/>
      <c r="I29" s="20"/>
      <c r="J29" s="92"/>
      <c r="K29" s="19">
        <f t="shared" si="3"/>
        <v>0</v>
      </c>
    </row>
    <row r="30" spans="1:14" x14ac:dyDescent="0.2">
      <c r="A30" s="14"/>
      <c r="B30" s="106"/>
      <c r="C30" s="106"/>
      <c r="D30" s="106"/>
      <c r="E30" s="106"/>
      <c r="F30" s="106"/>
      <c r="G30" s="106"/>
      <c r="H30" s="15"/>
      <c r="I30" s="20"/>
      <c r="J30" s="92"/>
      <c r="K30" s="19">
        <f t="shared" si="3"/>
        <v>0</v>
      </c>
    </row>
    <row r="31" spans="1:14" x14ac:dyDescent="0.2">
      <c r="A31" s="14"/>
      <c r="B31" s="106"/>
      <c r="C31" s="106"/>
      <c r="D31" s="106"/>
      <c r="E31" s="106"/>
      <c r="F31" s="106"/>
      <c r="G31" s="106"/>
      <c r="H31" s="15"/>
      <c r="I31" s="20"/>
      <c r="J31" s="92"/>
      <c r="K31" s="19">
        <f t="shared" si="3"/>
        <v>0</v>
      </c>
    </row>
    <row r="32" spans="1:14" x14ac:dyDescent="0.2">
      <c r="A32" s="14"/>
      <c r="B32" s="106"/>
      <c r="C32" s="106"/>
      <c r="D32" s="106"/>
      <c r="E32" s="106"/>
      <c r="F32" s="106"/>
      <c r="G32" s="106"/>
      <c r="H32" s="15"/>
      <c r="I32" s="20"/>
      <c r="J32" s="92"/>
      <c r="K32" s="19">
        <f t="shared" si="3"/>
        <v>0</v>
      </c>
    </row>
    <row r="33" spans="1:11" x14ac:dyDescent="0.2">
      <c r="A33" s="14"/>
      <c r="B33" s="106"/>
      <c r="C33" s="106"/>
      <c r="D33" s="106"/>
      <c r="E33" s="106"/>
      <c r="F33" s="106"/>
      <c r="G33" s="106"/>
      <c r="H33" s="15"/>
      <c r="I33" s="20"/>
      <c r="J33" s="92"/>
      <c r="K33" s="19">
        <f t="shared" si="3"/>
        <v>0</v>
      </c>
    </row>
    <row r="34" spans="1:11" x14ac:dyDescent="0.2">
      <c r="A34" s="14"/>
      <c r="B34" s="106"/>
      <c r="C34" s="106"/>
      <c r="D34" s="106"/>
      <c r="E34" s="106"/>
      <c r="F34" s="106"/>
      <c r="G34" s="106"/>
      <c r="H34" s="15"/>
      <c r="I34" s="20"/>
      <c r="J34" s="92"/>
      <c r="K34" s="19">
        <f t="shared" si="3"/>
        <v>0</v>
      </c>
    </row>
    <row r="35" spans="1:11" x14ac:dyDescent="0.2">
      <c r="A35" s="14"/>
      <c r="B35" s="106"/>
      <c r="C35" s="106"/>
      <c r="D35" s="106"/>
      <c r="E35" s="106"/>
      <c r="F35" s="106"/>
      <c r="G35" s="106"/>
      <c r="H35" s="15"/>
      <c r="I35" s="20"/>
      <c r="J35" s="92"/>
      <c r="K35" s="19">
        <f t="shared" si="3"/>
        <v>0</v>
      </c>
    </row>
    <row r="36" spans="1:11" x14ac:dyDescent="0.2">
      <c r="A36" s="14"/>
      <c r="B36" s="106"/>
      <c r="C36" s="106"/>
      <c r="D36" s="106"/>
      <c r="E36" s="106"/>
      <c r="F36" s="106"/>
      <c r="G36" s="106"/>
      <c r="H36" s="15"/>
      <c r="I36" s="20"/>
      <c r="J36" s="92"/>
      <c r="K36" s="19">
        <f t="shared" si="3"/>
        <v>0</v>
      </c>
    </row>
    <row r="37" spans="1:11" x14ac:dyDescent="0.2">
      <c r="A37" s="14"/>
      <c r="B37" s="106"/>
      <c r="C37" s="106"/>
      <c r="D37" s="106"/>
      <c r="E37" s="106"/>
      <c r="F37" s="106"/>
      <c r="G37" s="106"/>
      <c r="H37" s="15"/>
      <c r="I37" s="20"/>
      <c r="J37" s="92"/>
      <c r="K37" s="19">
        <f t="shared" si="3"/>
        <v>0</v>
      </c>
    </row>
    <row r="38" spans="1:11" x14ac:dyDescent="0.2">
      <c r="A38" s="14"/>
      <c r="B38" s="106"/>
      <c r="C38" s="106"/>
      <c r="D38" s="106"/>
      <c r="E38" s="106"/>
      <c r="F38" s="106"/>
      <c r="G38" s="106"/>
      <c r="H38" s="15"/>
      <c r="I38" s="20"/>
      <c r="J38" s="92"/>
      <c r="K38" s="19">
        <f t="shared" si="3"/>
        <v>0</v>
      </c>
    </row>
    <row r="39" spans="1:11" x14ac:dyDescent="0.2">
      <c r="A39" s="14"/>
      <c r="B39" s="106"/>
      <c r="C39" s="106"/>
      <c r="D39" s="106"/>
      <c r="E39" s="106"/>
      <c r="F39" s="106"/>
      <c r="G39" s="106"/>
      <c r="H39" s="15"/>
      <c r="I39" s="20"/>
      <c r="J39" s="92"/>
      <c r="K39" s="19">
        <f t="shared" si="3"/>
        <v>0</v>
      </c>
    </row>
    <row r="40" spans="1:11" x14ac:dyDescent="0.2">
      <c r="A40" s="14"/>
      <c r="B40" s="106"/>
      <c r="C40" s="106"/>
      <c r="D40" s="106"/>
      <c r="E40" s="106"/>
      <c r="F40" s="106"/>
      <c r="G40" s="106"/>
      <c r="H40" s="15"/>
      <c r="I40" s="20"/>
      <c r="J40" s="92"/>
      <c r="K40" s="19">
        <f t="shared" si="3"/>
        <v>0</v>
      </c>
    </row>
    <row r="41" spans="1:11" x14ac:dyDescent="0.2">
      <c r="A41" s="14"/>
      <c r="B41" s="106"/>
      <c r="C41" s="106"/>
      <c r="D41" s="106"/>
      <c r="E41" s="106"/>
      <c r="F41" s="106"/>
      <c r="G41" s="106"/>
      <c r="H41" s="15"/>
      <c r="I41" s="20"/>
      <c r="J41" s="92"/>
      <c r="K41" s="19">
        <f t="shared" si="3"/>
        <v>0</v>
      </c>
    </row>
    <row r="42" spans="1:11" x14ac:dyDescent="0.2">
      <c r="A42" s="14"/>
      <c r="B42" s="106"/>
      <c r="C42" s="106"/>
      <c r="D42" s="106"/>
      <c r="E42" s="106"/>
      <c r="F42" s="106"/>
      <c r="G42" s="106"/>
      <c r="H42" s="15"/>
      <c r="I42" s="20"/>
      <c r="J42" s="92"/>
      <c r="K42" s="19">
        <f t="shared" si="3"/>
        <v>0</v>
      </c>
    </row>
    <row r="43" spans="1:11" x14ac:dyDescent="0.2">
      <c r="A43" s="14"/>
      <c r="B43" s="106"/>
      <c r="C43" s="106"/>
      <c r="D43" s="106"/>
      <c r="E43" s="106"/>
      <c r="F43" s="106"/>
      <c r="G43" s="106"/>
      <c r="H43" s="15"/>
      <c r="I43" s="20"/>
      <c r="J43" s="92"/>
      <c r="K43" s="19">
        <f t="shared" si="3"/>
        <v>0</v>
      </c>
    </row>
    <row r="44" spans="1:11" x14ac:dyDescent="0.2">
      <c r="A44" s="14"/>
      <c r="B44" s="106"/>
      <c r="C44" s="106"/>
      <c r="D44" s="106"/>
      <c r="E44" s="106"/>
      <c r="F44" s="106"/>
      <c r="G44" s="106"/>
      <c r="H44" s="15"/>
      <c r="I44" s="20"/>
      <c r="J44" s="92"/>
      <c r="K44" s="19">
        <f t="shared" si="3"/>
        <v>0</v>
      </c>
    </row>
    <row r="45" spans="1:11" x14ac:dyDescent="0.2">
      <c r="A45" s="14"/>
      <c r="B45" s="106"/>
      <c r="C45" s="106"/>
      <c r="D45" s="106"/>
      <c r="E45" s="106"/>
      <c r="F45" s="106"/>
      <c r="G45" s="106"/>
      <c r="H45" s="15"/>
      <c r="I45" s="20"/>
      <c r="J45" s="92"/>
      <c r="K45" s="19">
        <f t="shared" si="3"/>
        <v>0</v>
      </c>
    </row>
    <row r="46" spans="1:11" x14ac:dyDescent="0.2">
      <c r="A46" s="14"/>
      <c r="B46" s="106"/>
      <c r="C46" s="106"/>
      <c r="D46" s="106"/>
      <c r="E46" s="106"/>
      <c r="F46" s="106"/>
      <c r="G46" s="106"/>
      <c r="H46" s="15"/>
      <c r="I46" s="20"/>
      <c r="J46" s="92"/>
      <c r="K46" s="19">
        <f t="shared" si="3"/>
        <v>0</v>
      </c>
    </row>
  </sheetData>
  <sheetProtection algorithmName="SHA-512" hashValue="1fppUVM8GDbBB4qeb5ex6H7Xds/GZ5czidWZS+i5crS0sf37ds/Z2LTeTe3SgRRkxM8pf7qlMCUDbP3Mz/Ewlw==" saltValue="sjlgNS8ouxSIW5b8MRFy3g==" spinCount="100000" sheet="1" objects="1" scenarios="1"/>
  <mergeCells count="46">
    <mergeCell ref="Q13:T13"/>
    <mergeCell ref="Q8:T8"/>
    <mergeCell ref="Q9:T9"/>
    <mergeCell ref="Q10:T10"/>
    <mergeCell ref="Q11:T11"/>
    <mergeCell ref="Q12:T12"/>
    <mergeCell ref="Q3:T3"/>
    <mergeCell ref="Q4:T4"/>
    <mergeCell ref="Q5:T5"/>
    <mergeCell ref="Q6:T6"/>
    <mergeCell ref="Q7:T7"/>
    <mergeCell ref="B42:G42"/>
    <mergeCell ref="B43:G43"/>
    <mergeCell ref="B44:G44"/>
    <mergeCell ref="B45:G45"/>
    <mergeCell ref="B46:G46"/>
    <mergeCell ref="B41:G41"/>
    <mergeCell ref="B30:G30"/>
    <mergeCell ref="B31:G31"/>
    <mergeCell ref="B32:G32"/>
    <mergeCell ref="B33:G33"/>
    <mergeCell ref="B34:G34"/>
    <mergeCell ref="B35:G35"/>
    <mergeCell ref="B36:G36"/>
    <mergeCell ref="B37:G37"/>
    <mergeCell ref="B38:G38"/>
    <mergeCell ref="B39:G39"/>
    <mergeCell ref="B40:G40"/>
    <mergeCell ref="B29:G29"/>
    <mergeCell ref="N18:N20"/>
    <mergeCell ref="B19:G19"/>
    <mergeCell ref="B20:G20"/>
    <mergeCell ref="B21:G21"/>
    <mergeCell ref="B22:G22"/>
    <mergeCell ref="B23:G23"/>
    <mergeCell ref="M18:M20"/>
    <mergeCell ref="B24:G24"/>
    <mergeCell ref="B25:G25"/>
    <mergeCell ref="B26:G26"/>
    <mergeCell ref="B27:G27"/>
    <mergeCell ref="B28:G28"/>
    <mergeCell ref="B16:G16"/>
    <mergeCell ref="B17:G17"/>
    <mergeCell ref="B18:G18"/>
    <mergeCell ref="A1:C1"/>
    <mergeCell ref="D1:K1"/>
  </mergeCells>
  <dataValidations xWindow="663" yWindow="564" count="2">
    <dataValidation type="list" allowBlank="1" showInputMessage="1" showErrorMessage="1" prompt="Selecteer welk uurtarief van toepassing is:_x000a_Onbetaalde eigen arbeid is € 35_x000a_Onbetaalde arbeid van vrijwilligers is € 22" sqref="J17:J46" xr:uid="{00000000-0002-0000-0500-000000000000}">
      <formula1>"22,35"</formula1>
    </dataValidation>
    <dataValidation type="list" allowBlank="1" showInputMessage="1" showErrorMessage="1" prompt="Selecteer via het drop-down menu welk werkpakket het betreft" sqref="A17:A46" xr:uid="{00000000-0002-0000-0500-000001000000}">
      <formula1>"1,2,3,4,5,6,7,8,9,10"</formula1>
    </dataValidation>
  </dataValidations>
  <pageMargins left="0.25" right="0.25" top="0.75" bottom="0.75" header="0.3" footer="0.3"/>
  <pageSetup paperSize="9" scale="69" orientation="landscape"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Blad6">
    <tabColor rgb="FF00B050"/>
    <pageSetUpPr fitToPage="1"/>
  </sheetPr>
  <dimension ref="A1:T46"/>
  <sheetViews>
    <sheetView showGridLines="0" workbookViewId="0">
      <selection activeCell="D4" sqref="D4:D13"/>
    </sheetView>
  </sheetViews>
  <sheetFormatPr defaultColWidth="9" defaultRowHeight="12" x14ac:dyDescent="0.2"/>
  <cols>
    <col min="1" max="1" width="11.25" style="4" bestFit="1" customWidth="1"/>
    <col min="2" max="15" width="13.625" style="4" customWidth="1"/>
    <col min="16" max="16" width="4.125" style="4" customWidth="1"/>
    <col min="17" max="17" width="17.5" style="4" customWidth="1"/>
    <col min="18" max="18" width="10.875" style="4" customWidth="1"/>
    <col min="19" max="16384" width="9" style="4"/>
  </cols>
  <sheetData>
    <row r="1" spans="1:20" ht="15.75" x14ac:dyDescent="0.25">
      <c r="A1" s="110" t="s">
        <v>55</v>
      </c>
      <c r="B1" s="110"/>
      <c r="C1" s="111"/>
      <c r="D1" s="112">
        <f>Algemeen!B16</f>
        <v>0</v>
      </c>
      <c r="E1" s="113"/>
      <c r="F1" s="113"/>
      <c r="G1" s="113"/>
      <c r="H1" s="113"/>
      <c r="I1" s="113"/>
      <c r="J1" s="113"/>
      <c r="K1" s="114"/>
    </row>
    <row r="2" spans="1:20" x14ac:dyDescent="0.2">
      <c r="A2" s="4" t="s">
        <v>13</v>
      </c>
    </row>
    <row r="3" spans="1:20" ht="76.5" x14ac:dyDescent="0.2">
      <c r="A3" s="27" t="s">
        <v>14</v>
      </c>
      <c r="B3" s="94" t="s">
        <v>15</v>
      </c>
      <c r="C3" s="94" t="s">
        <v>87</v>
      </c>
      <c r="D3" s="95" t="s">
        <v>105</v>
      </c>
      <c r="E3" s="95" t="s">
        <v>65</v>
      </c>
      <c r="F3" s="95" t="s">
        <v>106</v>
      </c>
      <c r="G3" s="95" t="s">
        <v>85</v>
      </c>
      <c r="H3" s="95" t="s">
        <v>66</v>
      </c>
      <c r="I3" s="95" t="s">
        <v>67</v>
      </c>
      <c r="J3" s="95" t="s">
        <v>68</v>
      </c>
      <c r="K3" s="95" t="s">
        <v>86</v>
      </c>
      <c r="L3" s="95" t="s">
        <v>69</v>
      </c>
      <c r="M3" s="95" t="s">
        <v>104</v>
      </c>
      <c r="N3" s="28" t="s">
        <v>39</v>
      </c>
      <c r="O3" s="28" t="s">
        <v>16</v>
      </c>
      <c r="Q3" s="123" t="s">
        <v>46</v>
      </c>
      <c r="R3" s="123"/>
      <c r="S3" s="123"/>
      <c r="T3" s="123"/>
    </row>
    <row r="4" spans="1:20" ht="11.25" customHeight="1" x14ac:dyDescent="0.2">
      <c r="A4" s="21">
        <v>1</v>
      </c>
      <c r="B4" s="22">
        <f>IF((A17=1)*AND(I17&gt;0),K17,0)+IF((A18=1)*AND(I18&gt;0),K18,0)+IF((A19=1)*AND(I19&gt;0),K19,0)+IF((A20=1)*AND(I20&gt;0),K20,0)+IF((A21=1)*AND(I21&gt;0),K21,0)+IF((A22=1)*AND(I22&gt;0),K22,0)+IF((A23=1)*AND(I23&gt;0),K23,0)+IF((A24=1)*AND(I24&gt;0),K24,0)+IF((A25=1)*AND(I25&gt;0),K25,0)+IF((A26=1)*AND(I26&gt;0),K26,0)+IF((A27=1)*AND(I27&gt;0),K27,0)+IF((A28=1)*AND(I28&gt;0),K28,0)+IF((A29=1)*AND(I29&gt;0),K29,0)+IF((A30=1)*AND(I30&gt;0),K30,0)+IF((A31=1)*AND(I31&gt;0),K31,0)+IF((A32=1)*AND(I32&gt;0),K32,0)+IF((A33=1)*AND(I33&gt;0),K33,0)+IF((A34=1)*AND(I34&gt;0),K34,0)+IF((A35=1)*AND(I35&gt;0),K35,0)+IF((A36=1)*AND(I36&gt;0),K36,0)+IF((A37=1)*AND(I37&gt;0),K37,0)+IF((A38=1)*AND(I38&gt;0),K38,0)+IF((A39=1)*AND(I39&gt;0),K39,0)+IF((A40=1)*AND(I40&gt;0),K40,0)+IF((A41=1)*AND(I41&gt;0),K41,0)+IF((A42=1)*AND(I42&gt;0),K42,0)+IF((A43=1)*AND(I43&gt;0),K43,0)+IF((A44=1)*AND(I44&gt;0),K44,0)+IF((A45=1)*AND(I45&gt;0),K45,0)+IF((A46=1)*AND(I46&gt;0),K46,0)</f>
        <v>0</v>
      </c>
      <c r="C4" s="22">
        <f>IF((A17=1)*AND(J17&gt;0),K17,0)+IF((A18=1)*AND(J18&gt;0),K18,0)+IF((A19=1)*AND(J19&gt;0),K19,0)+IF((A20=1)*AND(J20&gt;0),K20,0)+IF((A21=1)*AND(J21&gt;0),K21,0)+IF((A22=1)*AND(J22&gt;0),K22,0)+IF((A23=1)*AND(J23&gt;0),K23,0)+IF((A24=1)*AND(J24&gt;0),K24,0)+IF((A25=1)*AND(J25&gt;0),K25,0)+IF((A26=1)*AND(J26&gt;0),K26,0)+IF((A27=1)*AND(J27&gt;0),K27,0)+IF((A28=1)*AND(J28&gt;0),K28,0)+IF((A29=1)*AND(J29&gt;0),K29,0)+IF((A30=1)*AND(J30&gt;0),K30,0)+IF((A31=1)*AND(J31&gt;0),K31,0)+IF((A32=1)*AND(J32&gt;0),K32,0)+IF((A33=1)*AND(J33&gt;0),K33,0)+IF((A34=1)*AND(J34&gt;0),K34,0)+IF((A35=1)*AND(J35&gt;0),K35,0)+IF((A36=1)*AND(J36&gt;0),K36,0)+IF((A37=1)*AND(J37&gt;0),K37,0)+IF((A38=1)*AND(J38&gt;0),K38,0)+IF((A39=1)*AND(J39&gt;0),K39,0)+IF((A40=1)*AND(J40&gt;0),K40,0)+IF((A41=1)*AND(J41&gt;0),K41,0)+IF((A42=1)*AND(J42&gt;0),K42,0)+IF((A43=1)*AND(J43&gt;0),K43,0)+IF((A44=1)*AND(J44&gt;0),K44,0)+IF((A45=1)*AND(J45&gt;0),K45,0)+IF((A46=1)*AND(J46&gt;0),K46,0)</f>
        <v>0</v>
      </c>
      <c r="D4" s="13"/>
      <c r="E4" s="78"/>
      <c r="F4" s="13"/>
      <c r="G4" s="13"/>
      <c r="H4" s="13"/>
      <c r="I4" s="13"/>
      <c r="J4" s="13"/>
      <c r="K4" s="13"/>
      <c r="L4" s="13"/>
      <c r="M4" s="13"/>
      <c r="N4" s="13"/>
      <c r="O4" s="12">
        <f t="shared" ref="O4:O14" si="0">B4+C4+D4+E4+F4+G4+H4+I4+J4+K4+L4+M4+N4</f>
        <v>0</v>
      </c>
      <c r="P4" s="4">
        <v>1</v>
      </c>
      <c r="Q4" s="124" t="str">
        <f>Algemeen!B21</f>
        <v>Projectmanagement</v>
      </c>
      <c r="R4" s="125"/>
      <c r="S4" s="125"/>
      <c r="T4" s="126"/>
    </row>
    <row r="5" spans="1:20" x14ac:dyDescent="0.2">
      <c r="A5" s="21">
        <v>2</v>
      </c>
      <c r="B5" s="22">
        <f>IF((A17=2)*AND(I17&gt;0),K17,0)+IF((A18=2)*AND(I18&gt;0),K18,0)+IF((A19=2)*AND(I19&gt;0),K19,0)+IF((A20=2)*AND(I20&gt;0),K20,0)+IF((A21=2)*AND(I21&gt;0),K21,0)+IF((A22=2)*AND(I22&gt;0),K22,0)+IF((A23=2)*AND(I23&gt;0),K23,0)+IF((A24=2)*AND(I24&gt;0),K24,0)+IF((A25=2)*AND(I25&gt;0),K25,0)+IF((A26=2)*AND(I26&gt;0),K26,0)+IF((A27=2)*AND(I27&gt;0),K27,0)+IF((A28=2)*AND(I28&gt;0),K28,0)+IF((A29=2)*AND(I29&gt;0),K29,0)+IF((A30=2)*AND(I30&gt;0),K30,0)+IF((A31=2)*AND(I31&gt;0),K31,0)+IF((A32=2)*AND(I32&gt;0),K32,0)+IF((A33=2)*AND(I33&gt;0),K33,0)+IF((A34=2)*AND(I34&gt;0),K34,0)+IF((A35=2)*AND(I35&gt;0),K35,0)+IF((A36=2)*AND(I36&gt;0),K36,0)+IF((A37=2)*AND(I37&gt;0),K37,0)+IF((A38=2)*AND(I38&gt;0),K38,0)+IF((A39=2)*AND(I39&gt;0),K39,0)+IF((A40=2)*AND(I40&gt;0),K40,0)+IF((A41=2)*AND(I41&gt;0),K41,0)+IF((A42=2)*AND(I42&gt;0),K42,0)+IF((A43=2)*AND(I43&gt;0),K43,0)+IF((A44=2)*AND(I44&gt;0),K44,0)+IF((A45=2)*AND(I45&gt;0),K45,0)+IF((A46=2)*AND(I46&gt;0),K46,0)</f>
        <v>0</v>
      </c>
      <c r="C5" s="22">
        <f>IF((A17=2)*AND(J17&gt;0),K17,0)+IF((A18=2)*AND(J18&gt;0),K18,0)+IF((A19=2)*AND(J19&gt;0),K19,0)+IF((A20=2)*AND(J20&gt;0),K20,0)+IF((A21=2)*AND(J21&gt;0),K21,0)+IF((A22=2)*AND(J22&gt;0),K22,0)+IF((A23=2)*AND(J23&gt;0),K23,0)+IF((A24=2)*AND(J24&gt;0),K24,0)+IF((A25=2)*AND(J25&gt;0),K25,0)+IF((A26=2)*AND(J26&gt;0),K26,0)+IF((A27=2)*AND(J27&gt;0),K27,0)+IF((A28=2)*AND(J28&gt;0),K28,0)+IF((A29=2)*AND(J29&gt;0),K29,0)+IF((A30=2)*AND(J30&gt;0),K30,0)+IF((A31=2)*AND(J31&gt;0),K31,0)+IF((A32=2)*AND(J32&gt;0),K32,0)+IF((A33=2)*AND(J33&gt;0),K33,0)+IF((A34=2)*AND(J34&gt;0),K34,0)+IF((A35=2)*AND(J35&gt;0),K35,0)+IF((A36=2)*AND(J36&gt;0),K36,0)+IF((A37=2)*AND(J37&gt;0),K37,0)+IF((A38=2)*AND(J38&gt;0),K38,0)+IF((A39=2)*AND(J39&gt;0),K39,0)+IF((A40=2)*AND(J40&gt;0),K40,0)+IF((A41=2)*AND(J41&gt;0),K41,0)+IF((A42=2)*AND(J42&gt;0),K42,0)+IF((A43=2)*AND(J43&gt;0),K43,0)+IF((A44=2)*AND(J44&gt;0),K44,0)+IF((A45=2)*AND(J45&gt;0),K45,0)+IF((A46=2)*AND(J46&gt;0),K46,0)</f>
        <v>0</v>
      </c>
      <c r="D5" s="13"/>
      <c r="E5" s="78"/>
      <c r="F5" s="13"/>
      <c r="G5" s="13"/>
      <c r="H5" s="13"/>
      <c r="I5" s="13"/>
      <c r="J5" s="13"/>
      <c r="K5" s="13"/>
      <c r="L5" s="13"/>
      <c r="M5" s="13"/>
      <c r="N5" s="13"/>
      <c r="O5" s="12">
        <f t="shared" si="0"/>
        <v>0</v>
      </c>
      <c r="P5" s="4">
        <v>2</v>
      </c>
      <c r="Q5" s="117" t="str">
        <f>Algemeen!B22</f>
        <v>Voorlichting en communicatie</v>
      </c>
      <c r="R5" s="118"/>
      <c r="S5" s="118"/>
      <c r="T5" s="119"/>
    </row>
    <row r="6" spans="1:20" x14ac:dyDescent="0.2">
      <c r="A6" s="21">
        <v>3</v>
      </c>
      <c r="B6" s="22">
        <f>IF((A17=3)*AND(I17&gt;0),K17,0)+IF((A18=3)*AND(I18&gt;0),K18,0)+IF((A19=3)*AND(I19&gt;0),K19,0)+IF((A20=3)*AND(I20&gt;0),K20,0)+IF((A21=3)*AND(I21&gt;0),K21,0)+IF((A22=3)*AND(I22&gt;0),K22,0)+IF((A23=3)*AND(I23&gt;0),K23,0)+IF((A24=3)*AND(I24&gt;0),K24,0)+IF((A25=3)*AND(I25&gt;0),K25,0)+IF((A26=3)*AND(I26&gt;0),K26,0)+IF((A27=3)*AND(I27&gt;0),K27,0)+IF((A28=3)*AND(I28&gt;0),K28,0)+IF((A29=3)*AND(I29&gt;0),K29,0)+IF((A30=3)*AND(I30&gt;0),K30,0)+IF((A31=3)*AND(I31&gt;0),K31,0)+IF((A32=3)*AND(I32&gt;0),K32,0)+IF((A33=3)*AND(I33&gt;0),K33,0)+IF((A34=3)*AND(I34&gt;0),K34,0)+IF((A35=3)*AND(I35&gt;0),K35,0)+IF((A36=3)*AND(I36&gt;0),K36,0)+IF((A37=3)*AND(I37&gt;0),K37,0)+IF((A38=3)*AND(I38&gt;0),K38,0)+IF((A39=3)*AND(I39&gt;0),K39,0)+IF((A40=3)*AND(I40&gt;0),K40,0)+IF((A41=3)*AND(I41&gt;0),K41,0)+IF((A42=3)*AND(I42&gt;0),K42,0)+IF((A43=3)*AND(I43&gt;0),K43,0)+IF((A44=3)*AND(I44&gt;0),K44,0)+IF((A45=3)*AND(I45&gt;0),K45,0)+IF((A46=3)*AND(I46&gt;0),K46,0)</f>
        <v>0</v>
      </c>
      <c r="C6" s="22">
        <f>IF((A17=3)*AND(J17&gt;0),K17,0)+IF((A18=3)*AND(J18&gt;0),K18,0)+IF((A19=3)*AND(J19&gt;0),K19,0)+IF((A20=3)*AND(J20&gt;0),K20,0)+IF((A21=3)*AND(J21&gt;0),K21,0)+IF((A22=3)*AND(J22&gt;0),K22,0)+IF((A23=3)*AND(J23&gt;0),K23,0)+IF((A24=3)*AND(J24&gt;0),K24,0)+IF((A25=3)*AND(J25&gt;0),K25,0)+IF((A26=3)*AND(J26&gt;0),K26,0)+IF((A27=3)*AND(J27&gt;0),K27,0)+IF((A28=3)*AND(J28&gt;0),K28,0)+IF((A29=3)*AND(J29&gt;0),K29,0)+IF((A30=3)*AND(J30&gt;0),K30,0)+IF((A31=3)*AND(J31&gt;0),K31,0)+IF((A32=3)*AND(J32&gt;0),K32,0)+IF((A33=3)*AND(J33&gt;0),K33,0)+IF((A34=3)*AND(J34&gt;0),K34,0)+IF((A35=3)*AND(J35&gt;0),K35,0)+IF((A36=3)*AND(J36&gt;0),K36,0)+IF((A37=3)*AND(J37&gt;0),K37,0)+IF((A38=3)*AND(J38&gt;0),K38,0)+IF((A39=3)*AND(J39&gt;0),K39,0)+IF((A40=3)*AND(J40&gt;0),K40,0)+IF((A41=3)*AND(J41&gt;0),K41,0)+IF((A42=3)*AND(J42&gt;0),K42,0)+IF((A43=3)*AND(J43&gt;0),K43,0)+IF((A44=3)*AND(J44&gt;0),K44,0)+IF((A45=3)*AND(J45&gt;0),K45,0)+IF((A46=3)*AND(J46&gt;0),K46,0)</f>
        <v>0</v>
      </c>
      <c r="D6" s="58"/>
      <c r="E6" s="78"/>
      <c r="F6" s="13"/>
      <c r="G6" s="58"/>
      <c r="H6" s="58"/>
      <c r="I6" s="58"/>
      <c r="J6" s="58"/>
      <c r="K6" s="58"/>
      <c r="L6" s="58"/>
      <c r="M6" s="58"/>
      <c r="N6" s="58"/>
      <c r="O6" s="12">
        <f t="shared" si="0"/>
        <v>0</v>
      </c>
      <c r="P6" s="4">
        <v>3</v>
      </c>
      <c r="Q6" s="117" t="str">
        <f>IF(Algemeen!B23="","",Algemeen!B23)</f>
        <v>Voorbereidingskosten</v>
      </c>
      <c r="R6" s="118"/>
      <c r="S6" s="118"/>
      <c r="T6" s="119"/>
    </row>
    <row r="7" spans="1:20" x14ac:dyDescent="0.2">
      <c r="A7" s="21">
        <v>4</v>
      </c>
      <c r="B7" s="22">
        <f>IF((A17=4)*AND(I17&gt;0),K17,0)+IF((A18=4)*AND(I18&gt;0),K18,0)+IF((A19=4)*AND(I19&gt;0),K19,0)+IF((A20=4)*AND(I20&gt;0),K20,0)+IF((A21=4)*AND(I21&gt;0),K21,0)+IF((A22=4)*AND(I22&gt;0),K22,0)+IF((A23=4)*AND(I23&gt;0),K23,0)+IF((A24=4)*AND(I24&gt;0),K24,0)+IF((A25=4)*AND(I25&gt;0),K25,0)+IF((A26=4)*AND(I26&gt;0),K26,0)+IF((A27=4)*AND(I27&gt;0),K27,0)+IF((A28=4)*AND(I28&gt;0),K28,0)+IF((A29=4)*AND(I29&gt;0),K29,0)+IF((A30=4)*AND(I30&gt;0),K30,0)+IF((A31=4)*AND(I31&gt;0),K31,0)+IF((A32=4)*AND(I32&gt;0),K32,0)+IF((A33=4)*AND(I33&gt;0),K33,0)+IF((A34=4)*AND(I34&gt;0),K34,0)+IF((A35=4)*AND(I35&gt;0),K35,0)+IF((A36=4)*AND(I36&gt;0),K36,0)+IF((A37=4)*AND(I37&gt;0),K37,0)+IF((A38=4)*AND(I38&gt;0),K38,0)+IF((A39=4)*AND(I39&gt;0),K39,0)+IF((A40=4)*AND(I40&gt;0),K40,0)+IF((A41=4)*AND(I41&gt;0),K41,0)+IF((A42=4)*AND(I42&gt;0),K42,0)+IF((A43=4)*AND(I43&gt;0),K43,0)+IF((A44=4)*AND(I44&gt;0),K44,0)+IF((A45=4)*AND(I45&gt;0),K45,0)+IF((A46=4)*AND(I46&gt;0),K46,0)</f>
        <v>0</v>
      </c>
      <c r="C7" s="22">
        <f>IF((A17=4)*AND(J17&gt;0),K17,0)+IF((A18=4)*AND(J18&gt;0),K18,0)+IF((A19=4)*AND(J19&gt;0),K19,0)+IF((A20=4)*AND(J20&gt;0),K20,0)+IF((A21=4)*AND(J21&gt;0),K21,0)+IF((A22=4)*AND(J22&gt;0),K22,0)+IF((A23=4)*AND(J23&gt;0),K23,0)+IF((A24=4)*AND(J24&gt;0),K24,0)+IF((A25=4)*AND(J25&gt;0),K25,0)+IF((A26=4)*AND(J26&gt;0),K26,0)+IF((A27=4)*AND(J27&gt;0),K27,0)+IF((A28=4)*AND(J28&gt;0),K28,0)+IF((A29=4)*AND(J29&gt;0),K29,0)+IF((A30=4)*AND(J30&gt;0),K30,0)+IF((A31=4)*AND(J31&gt;0),K31,0)+IF((A32=4)*AND(J32&gt;0),K32,0)+IF((A33=4)*AND(J33&gt;0),K33,0)+IF((A34=4)*AND(J34&gt;0),K34,0)+IF((A35=4)*AND(J35&gt;0),K35,0)+IF((A36=4)*AND(J36&gt;0),K36,0)+IF((A37=4)*AND(J37&gt;0),K37,0)+IF((A38=4)*AND(J38&gt;0),K38,0)+IF((A39=4)*AND(J39&gt;0),K39,0)+IF((A40=4)*AND(J40&gt;0),K40,0)+IF((A41=4)*AND(J41&gt;0),K41,0)+IF((A42=4)*AND(J42&gt;0),K42,0)+IF((A43=4)*AND(J43&gt;0),K43,0)+IF((A44=4)*AND(J44&gt;0),K44,0)+IF((A45=4)*AND(J45&gt;0),K45,0)+IF((A46=4)*AND(J46&gt;0),K46,0)</f>
        <v>0</v>
      </c>
      <c r="D7" s="13"/>
      <c r="E7" s="78"/>
      <c r="F7" s="13"/>
      <c r="G7" s="13"/>
      <c r="H7" s="13"/>
      <c r="I7" s="13"/>
      <c r="J7" s="13"/>
      <c r="K7" s="13"/>
      <c r="L7" s="13"/>
      <c r="M7" s="13"/>
      <c r="N7" s="13"/>
      <c r="O7" s="12">
        <f t="shared" si="0"/>
        <v>0</v>
      </c>
      <c r="P7" s="4">
        <v>4</v>
      </c>
      <c r="Q7" s="117" t="str">
        <f>IF(Algemeen!B24="","",Algemeen!B24)</f>
        <v/>
      </c>
      <c r="R7" s="118"/>
      <c r="S7" s="118"/>
      <c r="T7" s="119"/>
    </row>
    <row r="8" spans="1:20" x14ac:dyDescent="0.2">
      <c r="A8" s="21">
        <v>5</v>
      </c>
      <c r="B8" s="22">
        <f>IF((A17=5)*AND(I17&gt;0),K17,0)+IF((A18=5)*AND(I18&gt;0),K18,0)+IF((A19=5)*AND(I19&gt;0),K19,0)+IF((A20=5)*AND(I20&gt;0),K20,0)+IF((A21=5)*AND(I21&gt;0),K21,0)+IF((A22=5)*AND(I22&gt;0),K22,0)+IF((A23=5)*AND(I23&gt;0),K23,0)+IF((A24=5)*AND(I24&gt;0),K24,0)+IF((A25=5)*AND(I25&gt;0),K25,0)+IF((A26=5)*AND(I26&gt;0),K26,0)+IF((A27=5)*AND(I27&gt;0),K27,0)+IF((A28=5)*AND(I28&gt;0),K28,0)+IF((A29=5)*AND(I29&gt;0),K29,0)+IF((A30=5)*AND(I30&gt;0),K30,0)+IF((A31=5)*AND(I31&gt;0),K31,0)+IF((A32=5)*AND(I32&gt;0),K32,0)+IF((A33=5)*AND(I33&gt;0),K33,0)+IF((A34=5)*AND(I34&gt;0),K34,0)+IF((A35=5)*AND(I35&gt;0),K35,0)+IF((A36=5)*AND(I36&gt;0),K36,0)+IF((A37=5)*AND(I37&gt;0),K37,0)+IF((A38=5)*AND(I38&gt;0),K38,0)+IF((A39=5)*AND(I39&gt;0),K39,0)+IF((A40=5)*AND(I40&gt;0),K40,0)+IF((A41=5)*AND(I41&gt;0),K41,0)+IF((A42=5)*AND(I42&gt;0),K42,0)+IF((A43=5)*AND(I43&gt;0),K43,0)+IF((A44=5)*AND(I44&gt;0),K44,0)+IF((A45=5)*AND(I45&gt;0),K45,0)+IF((A46=5)*AND(I46&gt;0),K46,0)</f>
        <v>0</v>
      </c>
      <c r="C8" s="22">
        <f>IF((A17=5)*AND(J17&gt;0),K17,0)+IF((A18=5)*AND(J18&gt;0),K18,0)+IF((A19=5)*AND(J19&gt;0),K19,0)+IF((A20=5)*AND(J20&gt;0),K20,0)+IF((A21=5)*AND(J21&gt;0),K21,0)+IF((A22=5)*AND(J22&gt;0),K22,0)+IF((A23=5)*AND(J23&gt;0),K23,0)+IF((A24=5)*AND(J24&gt;0),K24,0)+IF((A25=5)*AND(J25&gt;0),K25,0)+IF((A26=5)*AND(J26&gt;0),K26,0)+IF((A27=5)*AND(J27&gt;0),K27,0)+IF((A28=5)*AND(J28&gt;0),K28,0)+IF((A29=5)*AND(J29&gt;0),K29,0)+IF((A30=5)*AND(J30&gt;0),K30,0)+IF((A31=5)*AND(J31&gt;0),K31,0)+IF((A32=5)*AND(J32&gt;0),K32,0)+IF((A33=5)*AND(J33&gt;0),K33,0)+IF((A34=5)*AND(J34&gt;0),K34,0)+IF((A35=5)*AND(J35&gt;0),K35,0)+IF((A36=5)*AND(J36&gt;0),K36,0)+IF((A37=5)*AND(J37&gt;0),K37,0)+IF((A38=5)*AND(J38&gt;0),K38,0)+IF((A39=5)*AND(J39&gt;0),K39,0)+IF((A40=5)*AND(J40&gt;0),K40,0)+IF((A41=5)*AND(J41&gt;0),K41,0)+IF((A42=5)*AND(J42&gt;0),K42,0)+IF((A43=5)*AND(J43&gt;0),K43,0)+IF((A44=5)*AND(J44&gt;0),K44,0)+IF((A45=5)*AND(J45&gt;0),K45,0)+IF((A46=5)*AND(J46&gt;0),K46,0)</f>
        <v>0</v>
      </c>
      <c r="D8" s="13"/>
      <c r="E8" s="78"/>
      <c r="F8" s="13"/>
      <c r="G8" s="13"/>
      <c r="H8" s="13"/>
      <c r="I8" s="13"/>
      <c r="J8" s="13"/>
      <c r="K8" s="13"/>
      <c r="L8" s="13"/>
      <c r="M8" s="13"/>
      <c r="N8" s="13"/>
      <c r="O8" s="12">
        <f t="shared" si="0"/>
        <v>0</v>
      </c>
      <c r="P8" s="4">
        <v>5</v>
      </c>
      <c r="Q8" s="117" t="str">
        <f>IF(Algemeen!B25="","",Algemeen!B25)</f>
        <v/>
      </c>
      <c r="R8" s="118"/>
      <c r="S8" s="118"/>
      <c r="T8" s="119"/>
    </row>
    <row r="9" spans="1:20" x14ac:dyDescent="0.2">
      <c r="A9" s="21">
        <v>6</v>
      </c>
      <c r="B9" s="22">
        <f>IF((A17=6)*AND(I17&gt;0),K17,0)+IF((A18=6)*AND(I18&gt;0),K18,0)+IF((A19=6)*AND(I19&gt;0),K19,0)+IF((A20=6)*AND(I20&gt;0),K20,0)+IF((A21=6)*AND(I21&gt;0),K21,0)+IF((A22=6)*AND(I22&gt;0),K22,0)+IF((A23=6)*AND(I23&gt;0),K23,0)+IF((A24=6)*AND(I24&gt;0),K24,0)+IF((A25=6)*AND(I25&gt;0),K25,0)+IF((A26=6)*AND(I26&gt;0),K26,0)+IF((A27=6)*AND(I27&gt;0),K27,0)+IF((A28=6)*AND(I28&gt;0),K28,0)+IF((A29=6)*AND(I29&gt;0),K29,0)+IF((A30=6)*AND(I30&gt;0),K30,0)+IF((A31=6)*AND(I31&gt;0),K31,0)+IF((A32=6)*AND(I32&gt;0),K32,0)+IF((A33=6)*AND(I33&gt;0),K33,0)+IF((A34=6)*AND(I34&gt;0),K34,0)+IF((A35=6)*AND(I35&gt;0),K35,0)+IF((A36=6)*AND(I36&gt;0),K36,0)+IF((A37=6)*AND(I37&gt;0),K37,0)+IF((A38=6)*AND(I38&gt;0),K38,0)+IF((A39=6)*AND(I39&gt;0),K39,0)+IF((A40=6)*AND(I40&gt;0),K40,0)+IF((A41=6)*AND(I41&gt;0),K41,0)+IF((A42=6)*AND(I42&gt;0),K42,0)+IF((A43=6)*AND(I43&gt;0),K43,0)+IF((A44=6)*AND(I44&gt;0),K44,0)+IF((A45=6)*AND(I45&gt;0),K45,0)+IF((A46=6)*AND(I46&gt;0),K46,0)</f>
        <v>0</v>
      </c>
      <c r="C9" s="22">
        <f>IF((A17=6)*AND(J17&gt;0),K17,0)+IF((A18=6)*AND(J18&gt;0),K18,0)+IF((A19=6)*AND(J19&gt;0),K19,0)+IF((A20=6)*AND(J20&gt;0),K20,0)+IF((A21=6)*AND(J21&gt;0),K21,0)+IF((A22=6)*AND(J22&gt;0),K22,0)+IF((A23=6)*AND(J23&gt;0),K23,0)+IF((A24=6)*AND(J24&gt;0),K24,0)+IF((A25=6)*AND(J25&gt;0),K25,0)+IF((A26=6)*AND(J26&gt;0),K26,0)+IF((A27=6)*AND(J27&gt;0),K27,0)+IF((A28=6)*AND(J28&gt;0),K28,0)+IF((A29=6)*AND(J29&gt;0),K29,0)+IF((A30=6)*AND(J30&gt;0),K30,0)+IF((A31=6)*AND(J31&gt;0),K31,0)+IF((A32=6)*AND(J32&gt;0),K32,0)+IF((A33=6)*AND(J33&gt;0),K33,0)+IF((A34=6)*AND(J34&gt;0),K34,0)+IF((A35=6)*AND(J35&gt;0),K35,0)+IF((A36=6)*AND(J36&gt;0),K36,0)+IF((A37=6)*AND(J37&gt;0),K37,0)+IF((A38=6)*AND(J38&gt;0),K38,0)+IF((A39=6)*AND(J39&gt;0),K39,0)+IF((A40=6)*AND(J40&gt;0),K40,0)+IF((A41=6)*AND(J41&gt;0),K41,0)+IF((A42=6)*AND(J42&gt;0),K42,0)+IF((A43=6)*AND(J43&gt;0),K43,0)+IF((A44=6)*AND(J44&gt;0),K44,0)+IF((A45=6)*AND(J45&gt;0),K45,0)+IF((A46=6)*AND(J46&gt;0),K46,0)</f>
        <v>0</v>
      </c>
      <c r="D9" s="13"/>
      <c r="E9" s="78"/>
      <c r="F9" s="13"/>
      <c r="G9" s="13"/>
      <c r="H9" s="13"/>
      <c r="I9" s="13"/>
      <c r="J9" s="13"/>
      <c r="K9" s="13"/>
      <c r="L9" s="13"/>
      <c r="M9" s="13"/>
      <c r="N9" s="13"/>
      <c r="O9" s="12">
        <f t="shared" si="0"/>
        <v>0</v>
      </c>
      <c r="P9" s="4">
        <v>6</v>
      </c>
      <c r="Q9" s="117" t="str">
        <f>IF(Algemeen!B26="","",Algemeen!B26)</f>
        <v/>
      </c>
      <c r="R9" s="118"/>
      <c r="S9" s="118"/>
      <c r="T9" s="119"/>
    </row>
    <row r="10" spans="1:20" x14ac:dyDescent="0.2">
      <c r="A10" s="21">
        <v>7</v>
      </c>
      <c r="B10" s="22">
        <f>IF((A17=7)*AND(I17&gt;0),K17,0)+IF((A18=7)*AND(I18&gt;0),K18,0)+IF((A19=7)*AND(I19&gt;0),K19,0)+IF((A20=7)*AND(I20&gt;0),K20,0)+IF((A21=7)*AND(I21&gt;0),K21,0)+IF((A22=7)*AND(I22&gt;0),K22,0)+IF((A23=7)*AND(I23&gt;0),K23,0)+IF((A24=7)*AND(I24&gt;0),K24,0)+IF((A25=7)*AND(I25&gt;0),K25,0)+IF((A26=7)*AND(I26&gt;0),K26,0)+IF((A27=7)*AND(I27&gt;0),K27,0)+IF((A28=7)*AND(I28&gt;0),K28,0)+IF((A29=7)*AND(I29&gt;0),K29,0)+IF((A30=7)*AND(I30&gt;0),K30,0)+IF((A31=7)*AND(I31&gt;0),K31,0)+IF((A32=7)*AND(I32&gt;0),K32,0)+IF((A33=7)*AND(I33&gt;0),K33,0)+IF((A34=7)*AND(I34&gt;0),K34,0)+IF((A35=7)*AND(I35&gt;0),K35,0)+IF((A36=7)*AND(I36&gt;0),K36,0)+IF((A37=7)*AND(I37&gt;0),K37,0)+IF((A38=7)*AND(I38&gt;0),K38,0)+IF((A39=7)*AND(I39&gt;0),K39,0)+IF((A40=7)*AND(I40&gt;0),K40,0)+IF((A41=7)*AND(I41&gt;0),K41,0)+IF((A42=7)*AND(I42&gt;0),K42,0)+IF((A43=7)*AND(I43&gt;0),K43,0)+IF((A44=7)*AND(I44&gt;0),K44,0)+IF((A45=7)*AND(I45&gt;0),K45,0)+IF((A46=7)*AND(I46&gt;0),K46,0)</f>
        <v>0</v>
      </c>
      <c r="C10" s="22">
        <f>IF((A17=7)*AND(J17&gt;0),K17,0)+IF((A18=7)*AND(J18&gt;0),K18,0)+IF((A19=7)*AND(J19&gt;0),K19,0)+IF((A20=7)*AND(J20&gt;0),K20,0)+IF((A21=7)*AND(J21&gt;0),K21,0)+IF((A22=7)*AND(J22&gt;0),K22,0)+IF((A23=7)*AND(J23&gt;0),K23,0)+IF((A24=7)*AND(J24&gt;0),K24,0)+IF((A25=7)*AND(J25&gt;0),K25,0)+IF((A26=7)*AND(J26&gt;0),K26,0)+IF((A27=7)*AND(J27&gt;0),K27,0)+IF((A28=7)*AND(J28&gt;0),K28,0)+IF((A29=7)*AND(J29&gt;0),K29,0)+IF((A30=7)*AND(J30&gt;0),K30,0)+IF((A31=7)*AND(J31&gt;0),K31,0)+IF((A32=7)*AND(J32&gt;0),K32,0)+IF((A33=7)*AND(J33&gt;0),K33,0)+IF((A34=7)*AND(J34&gt;0),K34,0)+IF((A35=7)*AND(J35&gt;0),K35,0)+IF((A36=7)*AND(J36&gt;0),K36,0)+IF((A37=7)*AND(J37&gt;0),K37,0)+IF((A38=7)*AND(J38&gt;0),K38,0)+IF((A39=7)*AND(J39&gt;0),K39,0)+IF((A40=7)*AND(J40&gt;0),K40,0)+IF((A41=7)*AND(J41&gt;0),K41,0)+IF((A42=7)*AND(J42&gt;0),K42,0)+IF((A43=7)*AND(J43&gt;0),K43,0)+IF((A44=7)*AND(J44&gt;0),K44,0)+IF((A45=7)*AND(J45&gt;0),K45,0)+IF((A46=7)*AND(J46&gt;0),K46,0)</f>
        <v>0</v>
      </c>
      <c r="D10" s="13"/>
      <c r="E10" s="78"/>
      <c r="F10" s="13"/>
      <c r="G10" s="13"/>
      <c r="H10" s="13"/>
      <c r="I10" s="13"/>
      <c r="J10" s="13"/>
      <c r="K10" s="13"/>
      <c r="L10" s="13"/>
      <c r="M10" s="13"/>
      <c r="N10" s="13"/>
      <c r="O10" s="12">
        <f t="shared" si="0"/>
        <v>0</v>
      </c>
      <c r="P10" s="4">
        <v>7</v>
      </c>
      <c r="Q10" s="117" t="str">
        <f>IF(Algemeen!B27="","",Algemeen!B27)</f>
        <v/>
      </c>
      <c r="R10" s="118"/>
      <c r="S10" s="118"/>
      <c r="T10" s="119"/>
    </row>
    <row r="11" spans="1:20" x14ac:dyDescent="0.2">
      <c r="A11" s="21">
        <v>8</v>
      </c>
      <c r="B11" s="22">
        <f>IF((A17=8)*AND(I17&gt;0),K17,0)+IF((A18=8)*AND(I18&gt;0),K18,0)+IF((A19=8)*AND(I19&gt;0),K19,0)+IF((A20=8)*AND(I20&gt;0),K20,0)+IF((A21=8)*AND(I21&gt;0),K21,0)+IF((A22=8)*AND(I22&gt;0),K22,0)+IF((A23=8)*AND(I23&gt;0),K23,0)+IF((A24=8)*AND(I24&gt;0),K24,0)+IF((A25=8)*AND(I25&gt;0),K25,0)+IF((A26=8)*AND(I26&gt;0),K26,0)+IF((A27=8)*AND(I27&gt;0),K27,0)+IF((A28=8)*AND(I28&gt;0),K28,0)+IF((A29=8)*AND(I29&gt;0),K29,0)+IF((A30=8)*AND(I30&gt;0),K30,0)+IF((A31=8)*AND(I31&gt;0),K31,0)+IF((A32=8)*AND(I32&gt;0),K32,0)+IF((A33=8)*AND(I33&gt;0),K33,0)+IF((A34=8)*AND(I34&gt;0),K34,0)+IF((A35=8)*AND(I35&gt;0),K35,0)+IF((A36=8)*AND(I36&gt;0),K36,0)+IF((A37=8)*AND(I37&gt;0),K37,0)+IF((A38=8)*AND(I38&gt;0),K38,0)+IF((A39=8)*AND(I39&gt;0),K39,0)+IF((A40=8)*AND(I40&gt;0),K40,0)+IF((A41=8)*AND(I41&gt;0),K41,0)+IF((A42=8)*AND(I42&gt;0),K42,0)+IF((A43=8)*AND(I43&gt;0),K43,0)+IF((A44=8)*AND(I44&gt;0),K44,0)+IF((A45=8)*AND(I45&gt;0),K45,0)+IF((A46=8)*AND(I46&gt;0),K46,0)</f>
        <v>0</v>
      </c>
      <c r="C11" s="22">
        <f>IF((A17=8)*AND(J17&gt;0),K17,0)+IF((A18=8)*AND(J18&gt;0),K18,0)+IF((A19=8)*AND(J19&gt;0),K19,0)+IF((A20=8)*AND(J20&gt;0),K20,0)+IF((A21=8)*AND(J21&gt;0),K21,0)+IF((A22=8)*AND(J22&gt;0),K22,0)+IF((A23=8)*AND(J23&gt;0),K23,0)+IF((A24=8)*AND(J24&gt;0),K24,0)+IF((A25=8)*AND(J25&gt;0),K25,0)+IF((A26=8)*AND(J26&gt;0),K26,0)+IF((A27=8)*AND(J27&gt;0),K27,0)+IF((A28=8)*AND(J28&gt;0),K28,0)+IF((A29=8)*AND(J29&gt;0),K29,0)+IF((A30=8)*AND(J30&gt;0),K30,0)+IF((A31=8)*AND(J31&gt;0),K31,0)+IF((A32=8)*AND(J32&gt;0),K32,0)+IF((A33=8)*AND(J33&gt;0),K33,0)+IF((A34=8)*AND(J34&gt;0),K34,0)+IF((A35=8)*AND(J35&gt;0),K35,0)+IF((A36=8)*AND(J36&gt;0),K36,0)+IF((A37=8)*AND(J37&gt;0),K37,0)+IF((A38=8)*AND(J38&gt;0),K38,0)+IF((A39=8)*AND(J39&gt;0),K39,0)+IF((A40=8)*AND(J40&gt;0),K40,0)+IF((A41=8)*AND(J41&gt;0),K41,0)+IF((A42=8)*AND(J42&gt;0),K42,0)+IF((A43=8)*AND(J43&gt;0),K43,0)+IF((A44=8)*AND(J44&gt;0),K44,0)+IF((A45=8)*AND(J45&gt;0),K45,0)+IF((A46=8)*AND(J46&gt;0),K46,0)</f>
        <v>0</v>
      </c>
      <c r="D11" s="13"/>
      <c r="E11" s="78"/>
      <c r="F11" s="13"/>
      <c r="G11" s="13"/>
      <c r="H11" s="13"/>
      <c r="I11" s="13"/>
      <c r="J11" s="13"/>
      <c r="K11" s="13"/>
      <c r="L11" s="13"/>
      <c r="M11" s="13"/>
      <c r="N11" s="13"/>
      <c r="O11" s="12">
        <f t="shared" si="0"/>
        <v>0</v>
      </c>
      <c r="P11" s="4">
        <v>8</v>
      </c>
      <c r="Q11" s="117" t="str">
        <f>IF(Algemeen!B28="","",Algemeen!B28)</f>
        <v/>
      </c>
      <c r="R11" s="118"/>
      <c r="S11" s="118"/>
      <c r="T11" s="119"/>
    </row>
    <row r="12" spans="1:20" x14ac:dyDescent="0.2">
      <c r="A12" s="21">
        <v>9</v>
      </c>
      <c r="B12" s="22">
        <f>IF((A17=9)*AND(I17&gt;0),K17,0)+IF((A18=9)*AND(I18&gt;0),K18,0)+IF((A19=9)*AND(I19&gt;0),K19,0)+IF((A20=9)*AND(I20&gt;0),K20,0)+IF((A21=9)*AND(I21&gt;0),K21,0)+IF((A22=9)*AND(I22&gt;0),K22,0)+IF((A23=9)*AND(I23&gt;0),K23,0)+IF((A24=9)*AND(I24&gt;0),K24,0)+IF((A25=9)*AND(I25&gt;0),K25,0)+IF((A26=9)*AND(I26&gt;0),K26,0)+IF((A27=9)*AND(I27&gt;0),K27,0)+IF((A28=9)*AND(I28&gt;0),K28,0)+IF((A29=9)*AND(I29&gt;0),K29,0)+IF((A30=9)*AND(I30&gt;0),K30,0)+IF((A31=9)*AND(I31&gt;0),K31,0)+IF((A32=9)*AND(I32&gt;0),K32,0)+IF((A33=9)*AND(I33&gt;0),K33,0)+IF((A34=9)*AND(I34&gt;0),K34,0)+IF((A35=9)*AND(I35&gt;0),K35,0)+IF((A36=9)*AND(I36&gt;0),K36,0)+IF((A37=9)*AND(I37&gt;0),K37,0)+IF((A38=9)*AND(I38&gt;0),K38,0)+IF((A39=9)*AND(I39&gt;0),K39,0)+IF((A40=9)*AND(I40&gt;0),K40,0)+IF((A41=9)*AND(I41&gt;0),K41,0)+IF((A42=9)*AND(I42&gt;0),K42,0)+IF((A43=9)*AND(I43&gt;0),K43,0)+IF((A44=9)*AND(I44&gt;0),K44,0)+IF((A45=9)*AND(I45&gt;0),K45,0)+IF((A46=9)*AND(I46&gt;0),K46,0)</f>
        <v>0</v>
      </c>
      <c r="C12" s="22">
        <f>IF((A17=9)*AND(J17&gt;0),K17,0)+IF((A18=9)*AND(J18&gt;0),K18,0)+IF((A19=9)*AND(J19&gt;0),K19,0)+IF((A20=9)*AND(J20&gt;0),K20,0)+IF((A21=9)*AND(J21&gt;0),K21,0)+IF((A22=9)*AND(J22&gt;0),K22,0)+IF((A23=9)*AND(J23&gt;0),K23,0)+IF((A24=9)*AND(J24&gt;0),K24,0)+IF((A25=9)*AND(J25&gt;0),K25,0)+IF((A26=9)*AND(J26&gt;0),K26,0)+IF((A27=9)*AND(J27&gt;0),K27,0)+IF((A28=9)*AND(J28&gt;0),K28,0)+IF((A29=9)*AND(J29&gt;0),K29,0)+IF((A30=9)*AND(J30&gt;0),K30,0)+IF((A31=9)*AND(J31&gt;0),K31,0)+IF((A32=9)*AND(J32&gt;0),K32,0)+IF((A33=9)*AND(J33&gt;0),K33,0)+IF((A34=9)*AND(J34&gt;0),K34,0)+IF((A35=9)*AND(J35&gt;0),K35,0)+IF((A36=9)*AND(J36&gt;0),K36,0)+IF((A37=9)*AND(J37&gt;0),K37,0)+IF((A38=9)*AND(J38&gt;0),K38,0)+IF((A39=9)*AND(J39&gt;0),K39,0)+IF((A40=9)*AND(J40&gt;0),K40,0)+IF((A41=9)*AND(J41&gt;0),K41,0)+IF((A42=9)*AND(J42&gt;0),K42,0)+IF((A43=9)*AND(J43&gt;0),K43,0)+IF((A44=9)*AND(J44&gt;0),K44,0)+IF((A45=9)*AND(J45&gt;0),K45,0)+IF((A46=9)*AND(J46&gt;0),K46,0)</f>
        <v>0</v>
      </c>
      <c r="D12" s="13"/>
      <c r="E12" s="78"/>
      <c r="F12" s="13"/>
      <c r="G12" s="13"/>
      <c r="H12" s="13"/>
      <c r="I12" s="13"/>
      <c r="J12" s="13"/>
      <c r="K12" s="13"/>
      <c r="L12" s="13"/>
      <c r="M12" s="13"/>
      <c r="N12" s="13"/>
      <c r="O12" s="12">
        <f t="shared" si="0"/>
        <v>0</v>
      </c>
      <c r="P12" s="4">
        <v>9</v>
      </c>
      <c r="Q12" s="117" t="str">
        <f>IF(Algemeen!B29="","",Algemeen!B29)</f>
        <v/>
      </c>
      <c r="R12" s="118"/>
      <c r="S12" s="118"/>
      <c r="T12" s="119"/>
    </row>
    <row r="13" spans="1:20" x14ac:dyDescent="0.2">
      <c r="A13" s="21">
        <v>10</v>
      </c>
      <c r="B13" s="22">
        <f>IF((A17=10)*AND(I17&gt;0),K17,0)+IF((A18=10)*AND(I18&gt;0),K18,0)+IF((A19=10)*AND(I19&gt;0),K19,0)+IF((A20=10)*AND(I20&gt;0),K20,0)+IF((A21=10)*AND(I21&gt;0),K21,0)+IF((A22=10)*AND(I22&gt;0),K22,0)+IF((A23=10)*AND(I23&gt;0),K23,0)+IF((A24=10)*AND(I24&gt;0),K24,0)+IF((A25=10)*AND(I25&gt;0),K25,0)+IF((A26=10)*AND(I26&gt;0),K26,0)+IF((A27=10)*AND(I27&gt;0),K27,0)+IF((A28=10)*AND(I28&gt;0),K28,0)+IF((A29=10)*AND(I29&gt;0),K29,0)+IF((A30=10)*AND(I30&gt;0),K30,0)+IF((A31=10)*AND(I31&gt;0),K31,0)+IF((A32=10)*AND(I32&gt;0),K32,0)+IF((A33=10)*AND(I33&gt;0),K33,0)+IF((A34=10)*AND(I34&gt;0),K34,0)+IF((A35=10)*AND(I35&gt;0),K35,0)+IF((A36=10)*AND(I36&gt;0),K36,0)+IF((A37=10)*AND(I37&gt;0),K37,0)+IF((A38=10)*AND(I38&gt;0),K38,0)+IF((A39=10)*AND(I39&gt;0),K39,0)+IF((A40=10)*AND(I40&gt;0),K40,0)+IF((A41=10)*AND(I41&gt;0),K41,0)+IF((A42=10)*AND(I42&gt;0),K42,0)+IF((A43=10)*AND(I43&gt;0),K43,0)+IF((A44=10)*AND(I44&gt;0),K44,0)+IF((A45=10)*AND(I45&gt;0),K45,0)+IF((A46=10)*AND(I46&gt;0),K46,0)</f>
        <v>0</v>
      </c>
      <c r="C13" s="22">
        <f>IF((A17=10)*AND(J17&gt;0),K17,0)+IF((A18=10)*AND(J18&gt;0),K18,0)+IF((A19=10)*AND(J19&gt;0),K19,0)+IF((A20=10)*AND(J20&gt;0),K20,0)+IF((A21=10)*AND(J21&gt;0),K21,0)+IF((A22=10)*AND(J22&gt;0),K22,0)+IF((A23=10)*AND(J23&gt;0),K23,0)+IF((A24=10)*AND(J24&gt;0),K24,0)+IF((A25=10)*AND(J25&gt;0),K25,0)+IF((A26=10)*AND(J26&gt;0),K26,0)+IF((A27=10)*AND(J27&gt;0),K27,0)+IF((A28=10)*AND(J28&gt;0),K28,0)+IF((A29=10)*AND(J29&gt;0),K29,0)+IF((A30=10)*AND(J30&gt;0),K30,0)+IF((A31=10)*AND(J31&gt;0),K31,0)+IF((A32=10)*AND(J32&gt;0),K32,0)+IF((A33=10)*AND(J33&gt;0),K33,0)+IF((A34=10)*AND(J34&gt;0),K34,0)+IF((A35=10)*AND(J35&gt;0),K35,0)+IF((A36=10)*AND(J36&gt;0),K36,0)+IF((A37=10)*AND(J37&gt;0),K37,0)+IF((A38=10)*AND(J38&gt;0),K38,0)+IF((A39=10)*AND(J39&gt;0),K39,0)+IF((A40=10)*AND(J40&gt;0),K40,0)+IF((A41=10)*AND(J41&gt;0),K41,0)+IF((A42=10)*AND(J42&gt;0),K42,0)+IF((A43=10)*AND(J43&gt;0),K43,0)+IF((A44=10)*AND(J44&gt;0),K44,0)+IF((A45=10)*AND(J45&gt;0),K45,0)+IF((A46=10)*AND(J46&gt;0),K46,0)</f>
        <v>0</v>
      </c>
      <c r="D13" s="13"/>
      <c r="E13" s="78"/>
      <c r="F13" s="13"/>
      <c r="G13" s="13"/>
      <c r="H13" s="13"/>
      <c r="I13" s="13"/>
      <c r="J13" s="13"/>
      <c r="K13" s="13"/>
      <c r="L13" s="13"/>
      <c r="M13" s="13"/>
      <c r="N13" s="13"/>
      <c r="O13" s="12">
        <f t="shared" si="0"/>
        <v>0</v>
      </c>
      <c r="P13" s="4">
        <v>10</v>
      </c>
      <c r="Q13" s="120" t="str">
        <f>IF(Algemeen!B30="","",Algemeen!B30)</f>
        <v/>
      </c>
      <c r="R13" s="121"/>
      <c r="S13" s="121"/>
      <c r="T13" s="122"/>
    </row>
    <row r="14" spans="1:20" x14ac:dyDescent="0.2">
      <c r="A14" s="17" t="s">
        <v>17</v>
      </c>
      <c r="B14" s="18">
        <f>B4+B5+B6+B7+B8+B9+B10+B11+B12+B13</f>
        <v>0</v>
      </c>
      <c r="C14" s="18">
        <f t="shared" ref="C14" si="1">C4+C5+C6+C7+C8+C9+C10+C11+C12+C13</f>
        <v>0</v>
      </c>
      <c r="D14" s="18">
        <f t="shared" ref="D14:N14" si="2">D4+D5+D6+D7+D8+D9+D10+D11+D12+D13</f>
        <v>0</v>
      </c>
      <c r="E14" s="18">
        <f t="shared" si="2"/>
        <v>0</v>
      </c>
      <c r="F14" s="18">
        <f t="shared" si="2"/>
        <v>0</v>
      </c>
      <c r="G14" s="18">
        <f t="shared" si="2"/>
        <v>0</v>
      </c>
      <c r="H14" s="18">
        <f t="shared" si="2"/>
        <v>0</v>
      </c>
      <c r="I14" s="18">
        <f t="shared" si="2"/>
        <v>0</v>
      </c>
      <c r="J14" s="18">
        <f t="shared" si="2"/>
        <v>0</v>
      </c>
      <c r="K14" s="18">
        <f t="shared" si="2"/>
        <v>0</v>
      </c>
      <c r="L14" s="18">
        <f t="shared" si="2"/>
        <v>0</v>
      </c>
      <c r="M14" s="18">
        <f t="shared" si="2"/>
        <v>0</v>
      </c>
      <c r="N14" s="18">
        <f t="shared" si="2"/>
        <v>0</v>
      </c>
      <c r="O14" s="11">
        <f t="shared" si="0"/>
        <v>0</v>
      </c>
    </row>
    <row r="15" spans="1:20" x14ac:dyDescent="0.2">
      <c r="F15" s="5"/>
    </row>
    <row r="16" spans="1:20" s="10" customFormat="1" ht="38.25" x14ac:dyDescent="0.3">
      <c r="A16" s="16" t="s">
        <v>14</v>
      </c>
      <c r="B16" s="116" t="s">
        <v>18</v>
      </c>
      <c r="C16" s="116"/>
      <c r="D16" s="116"/>
      <c r="E16" s="116"/>
      <c r="F16" s="116"/>
      <c r="G16" s="116"/>
      <c r="H16" s="16" t="s">
        <v>19</v>
      </c>
      <c r="I16" s="16" t="s">
        <v>21</v>
      </c>
      <c r="J16" s="16" t="s">
        <v>59</v>
      </c>
      <c r="K16" s="16" t="s">
        <v>20</v>
      </c>
      <c r="M16" s="26" t="s">
        <v>60</v>
      </c>
    </row>
    <row r="17" spans="1:14" ht="11.25" customHeight="1" x14ac:dyDescent="0.2">
      <c r="A17" s="14"/>
      <c r="B17" s="106"/>
      <c r="C17" s="106"/>
      <c r="D17" s="106"/>
      <c r="E17" s="106"/>
      <c r="F17" s="106"/>
      <c r="G17" s="106"/>
      <c r="H17" s="15"/>
      <c r="I17" s="20"/>
      <c r="J17" s="92"/>
      <c r="K17" s="19">
        <f t="shared" ref="K17:K46" si="3">(H17*I17)+(H17*J17)</f>
        <v>0</v>
      </c>
      <c r="M17" s="23" t="s">
        <v>36</v>
      </c>
      <c r="N17" s="24"/>
    </row>
    <row r="18" spans="1:14" x14ac:dyDescent="0.2">
      <c r="A18" s="14"/>
      <c r="B18" s="106"/>
      <c r="C18" s="106"/>
      <c r="D18" s="106"/>
      <c r="E18" s="106"/>
      <c r="F18" s="106"/>
      <c r="G18" s="106"/>
      <c r="H18" s="15"/>
      <c r="I18" s="20"/>
      <c r="J18" s="92"/>
      <c r="K18" s="19">
        <f t="shared" si="3"/>
        <v>0</v>
      </c>
      <c r="M18" s="115" t="s">
        <v>37</v>
      </c>
      <c r="N18" s="107"/>
    </row>
    <row r="19" spans="1:14" x14ac:dyDescent="0.2">
      <c r="A19" s="14"/>
      <c r="B19" s="106"/>
      <c r="C19" s="106"/>
      <c r="D19" s="106"/>
      <c r="E19" s="106"/>
      <c r="F19" s="106"/>
      <c r="G19" s="106"/>
      <c r="H19" s="15"/>
      <c r="I19" s="20"/>
      <c r="J19" s="92"/>
      <c r="K19" s="19">
        <f t="shared" si="3"/>
        <v>0</v>
      </c>
      <c r="M19" s="115"/>
      <c r="N19" s="108"/>
    </row>
    <row r="20" spans="1:14" x14ac:dyDescent="0.2">
      <c r="A20" s="14"/>
      <c r="B20" s="106"/>
      <c r="C20" s="106"/>
      <c r="D20" s="106"/>
      <c r="E20" s="106"/>
      <c r="F20" s="106"/>
      <c r="G20" s="106"/>
      <c r="H20" s="15"/>
      <c r="I20" s="20"/>
      <c r="J20" s="92"/>
      <c r="K20" s="19">
        <f t="shared" si="3"/>
        <v>0</v>
      </c>
      <c r="M20" s="115"/>
      <c r="N20" s="109"/>
    </row>
    <row r="21" spans="1:14" ht="11.25" customHeight="1" x14ac:dyDescent="0.2">
      <c r="A21" s="14"/>
      <c r="B21" s="106"/>
      <c r="C21" s="106"/>
      <c r="D21" s="106"/>
      <c r="E21" s="106"/>
      <c r="F21" s="106"/>
      <c r="G21" s="106"/>
      <c r="H21" s="15"/>
      <c r="I21" s="20"/>
      <c r="J21" s="92"/>
      <c r="K21" s="19">
        <f t="shared" si="3"/>
        <v>0</v>
      </c>
      <c r="M21" s="23" t="s">
        <v>38</v>
      </c>
      <c r="N21" s="25">
        <f>IF(N18=0,0,((N17/(1720*(N18/40)))*1.435*1.15))</f>
        <v>0</v>
      </c>
    </row>
    <row r="22" spans="1:14" x14ac:dyDescent="0.2">
      <c r="A22" s="14"/>
      <c r="B22" s="106"/>
      <c r="C22" s="106"/>
      <c r="D22" s="106"/>
      <c r="E22" s="106"/>
      <c r="F22" s="106"/>
      <c r="G22" s="106"/>
      <c r="H22" s="15"/>
      <c r="I22" s="20"/>
      <c r="J22" s="92"/>
      <c r="K22" s="19">
        <f t="shared" si="3"/>
        <v>0</v>
      </c>
    </row>
    <row r="23" spans="1:14" x14ac:dyDescent="0.2">
      <c r="A23" s="14"/>
      <c r="B23" s="106"/>
      <c r="C23" s="106"/>
      <c r="D23" s="106"/>
      <c r="E23" s="106"/>
      <c r="F23" s="106"/>
      <c r="G23" s="106"/>
      <c r="H23" s="15"/>
      <c r="I23" s="20"/>
      <c r="J23" s="92"/>
      <c r="K23" s="19">
        <f t="shared" si="3"/>
        <v>0</v>
      </c>
    </row>
    <row r="24" spans="1:14" ht="11.25" customHeight="1" x14ac:dyDescent="0.2">
      <c r="A24" s="14"/>
      <c r="B24" s="106"/>
      <c r="C24" s="106"/>
      <c r="D24" s="106"/>
      <c r="E24" s="106"/>
      <c r="F24" s="106"/>
      <c r="G24" s="106"/>
      <c r="H24" s="15"/>
      <c r="I24" s="20"/>
      <c r="J24" s="92"/>
      <c r="K24" s="19">
        <f t="shared" si="3"/>
        <v>0</v>
      </c>
    </row>
    <row r="25" spans="1:14" x14ac:dyDescent="0.2">
      <c r="A25" s="14"/>
      <c r="B25" s="106"/>
      <c r="C25" s="106"/>
      <c r="D25" s="106"/>
      <c r="E25" s="106"/>
      <c r="F25" s="106"/>
      <c r="G25" s="106"/>
      <c r="H25" s="15"/>
      <c r="I25" s="20"/>
      <c r="J25" s="92"/>
      <c r="K25" s="19">
        <f t="shared" si="3"/>
        <v>0</v>
      </c>
    </row>
    <row r="26" spans="1:14" x14ac:dyDescent="0.2">
      <c r="A26" s="14"/>
      <c r="B26" s="106"/>
      <c r="C26" s="106"/>
      <c r="D26" s="106"/>
      <c r="E26" s="106"/>
      <c r="F26" s="106"/>
      <c r="G26" s="106"/>
      <c r="H26" s="15"/>
      <c r="I26" s="20"/>
      <c r="J26" s="92"/>
      <c r="K26" s="19">
        <f t="shared" si="3"/>
        <v>0</v>
      </c>
    </row>
    <row r="27" spans="1:14" x14ac:dyDescent="0.2">
      <c r="A27" s="14"/>
      <c r="B27" s="106"/>
      <c r="C27" s="106"/>
      <c r="D27" s="106"/>
      <c r="E27" s="106"/>
      <c r="F27" s="106"/>
      <c r="G27" s="106"/>
      <c r="H27" s="15"/>
      <c r="I27" s="20"/>
      <c r="J27" s="92"/>
      <c r="K27" s="19">
        <f t="shared" si="3"/>
        <v>0</v>
      </c>
    </row>
    <row r="28" spans="1:14" ht="11.25" customHeight="1" x14ac:dyDescent="0.2">
      <c r="A28" s="14"/>
      <c r="B28" s="106"/>
      <c r="C28" s="106"/>
      <c r="D28" s="106"/>
      <c r="E28" s="106"/>
      <c r="F28" s="106"/>
      <c r="G28" s="106"/>
      <c r="H28" s="15"/>
      <c r="I28" s="20"/>
      <c r="J28" s="92"/>
      <c r="K28" s="19">
        <f t="shared" si="3"/>
        <v>0</v>
      </c>
    </row>
    <row r="29" spans="1:14" x14ac:dyDescent="0.2">
      <c r="A29" s="14"/>
      <c r="B29" s="106"/>
      <c r="C29" s="106"/>
      <c r="D29" s="106"/>
      <c r="E29" s="106"/>
      <c r="F29" s="106"/>
      <c r="G29" s="106"/>
      <c r="H29" s="15"/>
      <c r="I29" s="20"/>
      <c r="J29" s="92"/>
      <c r="K29" s="19">
        <f t="shared" si="3"/>
        <v>0</v>
      </c>
    </row>
    <row r="30" spans="1:14" x14ac:dyDescent="0.2">
      <c r="A30" s="14"/>
      <c r="B30" s="106"/>
      <c r="C30" s="106"/>
      <c r="D30" s="106"/>
      <c r="E30" s="106"/>
      <c r="F30" s="106"/>
      <c r="G30" s="106"/>
      <c r="H30" s="15"/>
      <c r="I30" s="20"/>
      <c r="J30" s="92"/>
      <c r="K30" s="19">
        <f t="shared" si="3"/>
        <v>0</v>
      </c>
    </row>
    <row r="31" spans="1:14" x14ac:dyDescent="0.2">
      <c r="A31" s="14"/>
      <c r="B31" s="106"/>
      <c r="C31" s="106"/>
      <c r="D31" s="106"/>
      <c r="E31" s="106"/>
      <c r="F31" s="106"/>
      <c r="G31" s="106"/>
      <c r="H31" s="15"/>
      <c r="I31" s="20"/>
      <c r="J31" s="92"/>
      <c r="K31" s="19">
        <f t="shared" si="3"/>
        <v>0</v>
      </c>
    </row>
    <row r="32" spans="1:14" x14ac:dyDescent="0.2">
      <c r="A32" s="14"/>
      <c r="B32" s="106"/>
      <c r="C32" s="106"/>
      <c r="D32" s="106"/>
      <c r="E32" s="106"/>
      <c r="F32" s="106"/>
      <c r="G32" s="106"/>
      <c r="H32" s="15"/>
      <c r="I32" s="20"/>
      <c r="J32" s="92"/>
      <c r="K32" s="19">
        <f t="shared" si="3"/>
        <v>0</v>
      </c>
    </row>
    <row r="33" spans="1:11" x14ac:dyDescent="0.2">
      <c r="A33" s="14"/>
      <c r="B33" s="106"/>
      <c r="C33" s="106"/>
      <c r="D33" s="106"/>
      <c r="E33" s="106"/>
      <c r="F33" s="106"/>
      <c r="G33" s="106"/>
      <c r="H33" s="15"/>
      <c r="I33" s="20"/>
      <c r="J33" s="92"/>
      <c r="K33" s="19">
        <f t="shared" si="3"/>
        <v>0</v>
      </c>
    </row>
    <row r="34" spans="1:11" x14ac:dyDescent="0.2">
      <c r="A34" s="14"/>
      <c r="B34" s="106"/>
      <c r="C34" s="106"/>
      <c r="D34" s="106"/>
      <c r="E34" s="106"/>
      <c r="F34" s="106"/>
      <c r="G34" s="106"/>
      <c r="H34" s="15"/>
      <c r="I34" s="20"/>
      <c r="J34" s="92"/>
      <c r="K34" s="19">
        <f t="shared" si="3"/>
        <v>0</v>
      </c>
    </row>
    <row r="35" spans="1:11" x14ac:dyDescent="0.2">
      <c r="A35" s="14"/>
      <c r="B35" s="106"/>
      <c r="C35" s="106"/>
      <c r="D35" s="106"/>
      <c r="E35" s="106"/>
      <c r="F35" s="106"/>
      <c r="G35" s="106"/>
      <c r="H35" s="15"/>
      <c r="I35" s="20"/>
      <c r="J35" s="92"/>
      <c r="K35" s="19">
        <f t="shared" si="3"/>
        <v>0</v>
      </c>
    </row>
    <row r="36" spans="1:11" x14ac:dyDescent="0.2">
      <c r="A36" s="14"/>
      <c r="B36" s="106"/>
      <c r="C36" s="106"/>
      <c r="D36" s="106"/>
      <c r="E36" s="106"/>
      <c r="F36" s="106"/>
      <c r="G36" s="106"/>
      <c r="H36" s="15"/>
      <c r="I36" s="20"/>
      <c r="J36" s="92"/>
      <c r="K36" s="19">
        <f t="shared" si="3"/>
        <v>0</v>
      </c>
    </row>
    <row r="37" spans="1:11" x14ac:dyDescent="0.2">
      <c r="A37" s="14"/>
      <c r="B37" s="106"/>
      <c r="C37" s="106"/>
      <c r="D37" s="106"/>
      <c r="E37" s="106"/>
      <c r="F37" s="106"/>
      <c r="G37" s="106"/>
      <c r="H37" s="15"/>
      <c r="I37" s="20"/>
      <c r="J37" s="92"/>
      <c r="K37" s="19">
        <f t="shared" si="3"/>
        <v>0</v>
      </c>
    </row>
    <row r="38" spans="1:11" x14ac:dyDescent="0.2">
      <c r="A38" s="14"/>
      <c r="B38" s="106"/>
      <c r="C38" s="106"/>
      <c r="D38" s="106"/>
      <c r="E38" s="106"/>
      <c r="F38" s="106"/>
      <c r="G38" s="106"/>
      <c r="H38" s="15"/>
      <c r="I38" s="20"/>
      <c r="J38" s="92"/>
      <c r="K38" s="19">
        <f t="shared" si="3"/>
        <v>0</v>
      </c>
    </row>
    <row r="39" spans="1:11" x14ac:dyDescent="0.2">
      <c r="A39" s="14"/>
      <c r="B39" s="106"/>
      <c r="C39" s="106"/>
      <c r="D39" s="106"/>
      <c r="E39" s="106"/>
      <c r="F39" s="106"/>
      <c r="G39" s="106"/>
      <c r="H39" s="15"/>
      <c r="I39" s="20"/>
      <c r="J39" s="92"/>
      <c r="K39" s="19">
        <f t="shared" si="3"/>
        <v>0</v>
      </c>
    </row>
    <row r="40" spans="1:11" x14ac:dyDescent="0.2">
      <c r="A40" s="14"/>
      <c r="B40" s="106"/>
      <c r="C40" s="106"/>
      <c r="D40" s="106"/>
      <c r="E40" s="106"/>
      <c r="F40" s="106"/>
      <c r="G40" s="106"/>
      <c r="H40" s="15"/>
      <c r="I40" s="20"/>
      <c r="J40" s="92"/>
      <c r="K40" s="19">
        <f t="shared" si="3"/>
        <v>0</v>
      </c>
    </row>
    <row r="41" spans="1:11" x14ac:dyDescent="0.2">
      <c r="A41" s="14"/>
      <c r="B41" s="106"/>
      <c r="C41" s="106"/>
      <c r="D41" s="106"/>
      <c r="E41" s="106"/>
      <c r="F41" s="106"/>
      <c r="G41" s="106"/>
      <c r="H41" s="15"/>
      <c r="I41" s="20"/>
      <c r="J41" s="92"/>
      <c r="K41" s="19">
        <f t="shared" si="3"/>
        <v>0</v>
      </c>
    </row>
    <row r="42" spans="1:11" x14ac:dyDescent="0.2">
      <c r="A42" s="14"/>
      <c r="B42" s="106"/>
      <c r="C42" s="106"/>
      <c r="D42" s="106"/>
      <c r="E42" s="106"/>
      <c r="F42" s="106"/>
      <c r="G42" s="106"/>
      <c r="H42" s="15"/>
      <c r="I42" s="20"/>
      <c r="J42" s="92"/>
      <c r="K42" s="19">
        <f t="shared" si="3"/>
        <v>0</v>
      </c>
    </row>
    <row r="43" spans="1:11" x14ac:dyDescent="0.2">
      <c r="A43" s="14"/>
      <c r="B43" s="106"/>
      <c r="C43" s="106"/>
      <c r="D43" s="106"/>
      <c r="E43" s="106"/>
      <c r="F43" s="106"/>
      <c r="G43" s="106"/>
      <c r="H43" s="15"/>
      <c r="I43" s="20"/>
      <c r="J43" s="92"/>
      <c r="K43" s="19">
        <f t="shared" si="3"/>
        <v>0</v>
      </c>
    </row>
    <row r="44" spans="1:11" x14ac:dyDescent="0.2">
      <c r="A44" s="14"/>
      <c r="B44" s="106"/>
      <c r="C44" s="106"/>
      <c r="D44" s="106"/>
      <c r="E44" s="106"/>
      <c r="F44" s="106"/>
      <c r="G44" s="106"/>
      <c r="H44" s="15"/>
      <c r="I44" s="20"/>
      <c r="J44" s="92"/>
      <c r="K44" s="19">
        <f t="shared" si="3"/>
        <v>0</v>
      </c>
    </row>
    <row r="45" spans="1:11" x14ac:dyDescent="0.2">
      <c r="A45" s="14"/>
      <c r="B45" s="106"/>
      <c r="C45" s="106"/>
      <c r="D45" s="106"/>
      <c r="E45" s="106"/>
      <c r="F45" s="106"/>
      <c r="G45" s="106"/>
      <c r="H45" s="15"/>
      <c r="I45" s="20"/>
      <c r="J45" s="92"/>
      <c r="K45" s="19">
        <f t="shared" si="3"/>
        <v>0</v>
      </c>
    </row>
    <row r="46" spans="1:11" x14ac:dyDescent="0.2">
      <c r="A46" s="14"/>
      <c r="B46" s="106"/>
      <c r="C46" s="106"/>
      <c r="D46" s="106"/>
      <c r="E46" s="106"/>
      <c r="F46" s="106"/>
      <c r="G46" s="106"/>
      <c r="H46" s="15"/>
      <c r="I46" s="20"/>
      <c r="J46" s="92"/>
      <c r="K46" s="19">
        <f t="shared" si="3"/>
        <v>0</v>
      </c>
    </row>
  </sheetData>
  <sheetProtection algorithmName="SHA-512" hashValue="R+nOW49HO4f02LCRyWgeO9w6ceDJUTqhVmBs+MlORquY30DcRrbsHMYT9VWG1ZwSGtj797JISvLKm28Tk0QNgg==" saltValue="ljLpk961FWgm6AS2rR2KPA==" spinCount="100000" sheet="1" objects="1" scenarios="1"/>
  <mergeCells count="46">
    <mergeCell ref="Q13:T13"/>
    <mergeCell ref="Q8:T8"/>
    <mergeCell ref="Q9:T9"/>
    <mergeCell ref="Q10:T10"/>
    <mergeCell ref="Q11:T11"/>
    <mergeCell ref="Q12:T12"/>
    <mergeCell ref="Q3:T3"/>
    <mergeCell ref="Q4:T4"/>
    <mergeCell ref="Q5:T5"/>
    <mergeCell ref="Q6:T6"/>
    <mergeCell ref="Q7:T7"/>
    <mergeCell ref="B42:G42"/>
    <mergeCell ref="B43:G43"/>
    <mergeCell ref="B44:G44"/>
    <mergeCell ref="B45:G45"/>
    <mergeCell ref="B46:G46"/>
    <mergeCell ref="B41:G41"/>
    <mergeCell ref="B30:G30"/>
    <mergeCell ref="B31:G31"/>
    <mergeCell ref="B32:G32"/>
    <mergeCell ref="B33:G33"/>
    <mergeCell ref="B34:G34"/>
    <mergeCell ref="B35:G35"/>
    <mergeCell ref="B36:G36"/>
    <mergeCell ref="B37:G37"/>
    <mergeCell ref="B38:G38"/>
    <mergeCell ref="B39:G39"/>
    <mergeCell ref="B40:G40"/>
    <mergeCell ref="B29:G29"/>
    <mergeCell ref="N18:N20"/>
    <mergeCell ref="B19:G19"/>
    <mergeCell ref="B20:G20"/>
    <mergeCell ref="B21:G21"/>
    <mergeCell ref="B22:G22"/>
    <mergeCell ref="B23:G23"/>
    <mergeCell ref="M18:M20"/>
    <mergeCell ref="B24:G24"/>
    <mergeCell ref="B25:G25"/>
    <mergeCell ref="B26:G26"/>
    <mergeCell ref="B27:G27"/>
    <mergeCell ref="B28:G28"/>
    <mergeCell ref="B16:G16"/>
    <mergeCell ref="B17:G17"/>
    <mergeCell ref="B18:G18"/>
    <mergeCell ref="A1:C1"/>
    <mergeCell ref="D1:K1"/>
  </mergeCells>
  <dataValidations xWindow="664" yWindow="567" count="2">
    <dataValidation type="list" allowBlank="1" showInputMessage="1" showErrorMessage="1" prompt="Selecteer welk uurtarief van toepassing is:_x000a_Onbetaalde eigen arbeid is € 35_x000a_Onbetaalde arbeid van vrijwilligers is € 22" sqref="J17:J46" xr:uid="{00000000-0002-0000-0600-000000000000}">
      <formula1>"22,35"</formula1>
    </dataValidation>
    <dataValidation type="list" allowBlank="1" showInputMessage="1" showErrorMessage="1" prompt="Selecteer via het drop-down menu welk werkpakket het betreft" sqref="A17:A46" xr:uid="{00000000-0002-0000-0600-000001000000}">
      <formula1>"1,2,3,4,5,6,7,8,9,10"</formula1>
    </dataValidation>
  </dataValidations>
  <pageMargins left="0.25" right="0.25" top="0.75" bottom="0.75" header="0.3" footer="0.3"/>
  <pageSetup paperSize="9" scale="69" orientation="landscape"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Blad7">
    <tabColor rgb="FF00B050"/>
    <pageSetUpPr fitToPage="1"/>
  </sheetPr>
  <dimension ref="A1:T46"/>
  <sheetViews>
    <sheetView showGridLines="0" workbookViewId="0">
      <selection activeCell="F10" sqref="F10"/>
    </sheetView>
  </sheetViews>
  <sheetFormatPr defaultColWidth="9" defaultRowHeight="12" x14ac:dyDescent="0.2"/>
  <cols>
    <col min="1" max="1" width="11.25" style="4" bestFit="1" customWidth="1"/>
    <col min="2" max="15" width="13.625" style="4" customWidth="1"/>
    <col min="16" max="16" width="4.125" style="4" customWidth="1"/>
    <col min="17" max="17" width="17.5" style="4" customWidth="1"/>
    <col min="18" max="18" width="10.875" style="4" customWidth="1"/>
    <col min="19" max="16384" width="9" style="4"/>
  </cols>
  <sheetData>
    <row r="1" spans="1:20" ht="15.75" x14ac:dyDescent="0.25">
      <c r="A1" s="110" t="s">
        <v>54</v>
      </c>
      <c r="B1" s="110"/>
      <c r="C1" s="111"/>
      <c r="D1" s="112">
        <f>Algemeen!B17</f>
        <v>0</v>
      </c>
      <c r="E1" s="113"/>
      <c r="F1" s="113"/>
      <c r="G1" s="113"/>
      <c r="H1" s="113"/>
      <c r="I1" s="113"/>
      <c r="J1" s="113"/>
      <c r="K1" s="114"/>
    </row>
    <row r="2" spans="1:20" x14ac:dyDescent="0.2">
      <c r="A2" s="4" t="s">
        <v>13</v>
      </c>
    </row>
    <row r="3" spans="1:20" ht="76.5" x14ac:dyDescent="0.2">
      <c r="A3" s="27" t="s">
        <v>14</v>
      </c>
      <c r="B3" s="94" t="s">
        <v>15</v>
      </c>
      <c r="C3" s="94" t="s">
        <v>87</v>
      </c>
      <c r="D3" s="95" t="s">
        <v>105</v>
      </c>
      <c r="E3" s="95" t="s">
        <v>65</v>
      </c>
      <c r="F3" s="95" t="s">
        <v>106</v>
      </c>
      <c r="G3" s="95" t="s">
        <v>85</v>
      </c>
      <c r="H3" s="95" t="s">
        <v>66</v>
      </c>
      <c r="I3" s="95" t="s">
        <v>67</v>
      </c>
      <c r="J3" s="95" t="s">
        <v>68</v>
      </c>
      <c r="K3" s="95" t="s">
        <v>86</v>
      </c>
      <c r="L3" s="95" t="s">
        <v>69</v>
      </c>
      <c r="M3" s="95" t="s">
        <v>104</v>
      </c>
      <c r="N3" s="28" t="s">
        <v>39</v>
      </c>
      <c r="O3" s="28" t="s">
        <v>16</v>
      </c>
      <c r="Q3" s="123" t="s">
        <v>46</v>
      </c>
      <c r="R3" s="123"/>
      <c r="S3" s="123"/>
      <c r="T3" s="123"/>
    </row>
    <row r="4" spans="1:20" ht="11.25" customHeight="1" x14ac:dyDescent="0.2">
      <c r="A4" s="21">
        <v>1</v>
      </c>
      <c r="B4" s="22">
        <f>IF((A17=1)*AND(I17&gt;0),K17,0)+IF((A18=1)*AND(I18&gt;0),K18,0)+IF((A19=1)*AND(I19&gt;0),K19,0)+IF((A20=1)*AND(I20&gt;0),K20,0)+IF((A21=1)*AND(I21&gt;0),K21,0)+IF((A22=1)*AND(I22&gt;0),K22,0)+IF((A23=1)*AND(I23&gt;0),K23,0)+IF((A24=1)*AND(I24&gt;0),K24,0)+IF((A25=1)*AND(I25&gt;0),K25,0)+IF((A26=1)*AND(I26&gt;0),K26,0)+IF((A27=1)*AND(I27&gt;0),K27,0)+IF((A28=1)*AND(I28&gt;0),K28,0)+IF((A29=1)*AND(I29&gt;0),K29,0)+IF((A30=1)*AND(I30&gt;0),K30,0)+IF((A31=1)*AND(I31&gt;0),K31,0)+IF((A32=1)*AND(I32&gt;0),K32,0)+IF((A33=1)*AND(I33&gt;0),K33,0)+IF((A34=1)*AND(I34&gt;0),K34,0)+IF((A35=1)*AND(I35&gt;0),K35,0)+IF((A36=1)*AND(I36&gt;0),K36,0)+IF((A37=1)*AND(I37&gt;0),K37,0)+IF((A38=1)*AND(I38&gt;0),K38,0)+IF((A39=1)*AND(I39&gt;0),K39,0)+IF((A40=1)*AND(I40&gt;0),K40,0)+IF((A41=1)*AND(I41&gt;0),K41,0)+IF((A42=1)*AND(I42&gt;0),K42,0)+IF((A43=1)*AND(I43&gt;0),K43,0)+IF((A44=1)*AND(I44&gt;0),K44,0)+IF((A45=1)*AND(I45&gt;0),K45,0)+IF((A46=1)*AND(I46&gt;0),K46,0)</f>
        <v>0</v>
      </c>
      <c r="C4" s="22">
        <f>IF((A17=1)*AND(J17&gt;0),K17,0)+IF((A18=1)*AND(J18&gt;0),K18,0)+IF((A19=1)*AND(J19&gt;0),K19,0)+IF((A20=1)*AND(J20&gt;0),K20,0)+IF((A21=1)*AND(J21&gt;0),K21,0)+IF((A22=1)*AND(J22&gt;0),K22,0)+IF((A23=1)*AND(J23&gt;0),K23,0)+IF((A24=1)*AND(J24&gt;0),K24,0)+IF((A25=1)*AND(J25&gt;0),K25,0)+IF((A26=1)*AND(J26&gt;0),K26,0)+IF((A27=1)*AND(J27&gt;0),K27,0)+IF((A28=1)*AND(J28&gt;0),K28,0)+IF((A29=1)*AND(J29&gt;0),K29,0)+IF((A30=1)*AND(J30&gt;0),K30,0)+IF((A31=1)*AND(J31&gt;0),K31,0)+IF((A32=1)*AND(J32&gt;0),K32,0)+IF((A33=1)*AND(J33&gt;0),K33,0)+IF((A34=1)*AND(J34&gt;0),K34,0)+IF((A35=1)*AND(J35&gt;0),K35,0)+IF((A36=1)*AND(J36&gt;0),K36,0)+IF((A37=1)*AND(J37&gt;0),K37,0)+IF((A38=1)*AND(J38&gt;0),K38,0)+IF((A39=1)*AND(J39&gt;0),K39,0)+IF((A40=1)*AND(J40&gt;0),K40,0)+IF((A41=1)*AND(J41&gt;0),K41,0)+IF((A42=1)*AND(J42&gt;0),K42,0)+IF((A43=1)*AND(J43&gt;0),K43,0)+IF((A44=1)*AND(J44&gt;0),K44,0)+IF((A45=1)*AND(J45&gt;0),K45,0)+IF((A46=1)*AND(J46&gt;0),K46,0)</f>
        <v>0</v>
      </c>
      <c r="D4" s="13"/>
      <c r="E4" s="78"/>
      <c r="F4" s="13"/>
      <c r="G4" s="13"/>
      <c r="H4" s="13"/>
      <c r="I4" s="13"/>
      <c r="J4" s="13"/>
      <c r="K4" s="13"/>
      <c r="L4" s="13"/>
      <c r="M4" s="13"/>
      <c r="N4" s="13"/>
      <c r="O4" s="12">
        <f t="shared" ref="O4:O14" si="0">B4+C4+D4+E4+F4+G4+H4+I4+J4+K4+L4+M4+N4</f>
        <v>0</v>
      </c>
      <c r="P4" s="4">
        <v>1</v>
      </c>
      <c r="Q4" s="124" t="str">
        <f>Algemeen!B21</f>
        <v>Projectmanagement</v>
      </c>
      <c r="R4" s="125"/>
      <c r="S4" s="125"/>
      <c r="T4" s="126"/>
    </row>
    <row r="5" spans="1:20" x14ac:dyDescent="0.2">
      <c r="A5" s="21">
        <v>2</v>
      </c>
      <c r="B5" s="22">
        <f>IF((A17=2)*AND(I17&gt;0),K17,0)+IF((A18=2)*AND(I18&gt;0),K18,0)+IF((A19=2)*AND(I19&gt;0),K19,0)+IF((A20=2)*AND(I20&gt;0),K20,0)+IF((A21=2)*AND(I21&gt;0),K21,0)+IF((A22=2)*AND(I22&gt;0),K22,0)+IF((A23=2)*AND(I23&gt;0),K23,0)+IF((A24=2)*AND(I24&gt;0),K24,0)+IF((A25=2)*AND(I25&gt;0),K25,0)+IF((A26=2)*AND(I26&gt;0),K26,0)+IF((A27=2)*AND(I27&gt;0),K27,0)+IF((A28=2)*AND(I28&gt;0),K28,0)+IF((A29=2)*AND(I29&gt;0),K29,0)+IF((A30=2)*AND(I30&gt;0),K30,0)+IF((A31=2)*AND(I31&gt;0),K31,0)+IF((A32=2)*AND(I32&gt;0),K32,0)+IF((A33=2)*AND(I33&gt;0),K33,0)+IF((A34=2)*AND(I34&gt;0),K34,0)+IF((A35=2)*AND(I35&gt;0),K35,0)+IF((A36=2)*AND(I36&gt;0),K36,0)+IF((A37=2)*AND(I37&gt;0),K37,0)+IF((A38=2)*AND(I38&gt;0),K38,0)+IF((A39=2)*AND(I39&gt;0),K39,0)+IF((A40=2)*AND(I40&gt;0),K40,0)+IF((A41=2)*AND(I41&gt;0),K41,0)+IF((A42=2)*AND(I42&gt;0),K42,0)+IF((A43=2)*AND(I43&gt;0),K43,0)+IF((A44=2)*AND(I44&gt;0),K44,0)+IF((A45=2)*AND(I45&gt;0),K45,0)+IF((A46=2)*AND(I46&gt;0),K46,0)</f>
        <v>0</v>
      </c>
      <c r="C5" s="22">
        <f>IF((A17=2)*AND(J17&gt;0),K17,0)+IF((A18=2)*AND(J18&gt;0),K18,0)+IF((A19=2)*AND(J19&gt;0),K19,0)+IF((A20=2)*AND(J20&gt;0),K20,0)+IF((A21=2)*AND(J21&gt;0),K21,0)+IF((A22=2)*AND(J22&gt;0),K22,0)+IF((A23=2)*AND(J23&gt;0),K23,0)+IF((A24=2)*AND(J24&gt;0),K24,0)+IF((A25=2)*AND(J25&gt;0),K25,0)+IF((A26=2)*AND(J26&gt;0),K26,0)+IF((A27=2)*AND(J27&gt;0),K27,0)+IF((A28=2)*AND(J28&gt;0),K28,0)+IF((A29=2)*AND(J29&gt;0),K29,0)+IF((A30=2)*AND(J30&gt;0),K30,0)+IF((A31=2)*AND(J31&gt;0),K31,0)+IF((A32=2)*AND(J32&gt;0),K32,0)+IF((A33=2)*AND(J33&gt;0),K33,0)+IF((A34=2)*AND(J34&gt;0),K34,0)+IF((A35=2)*AND(J35&gt;0),K35,0)+IF((A36=2)*AND(J36&gt;0),K36,0)+IF((A37=2)*AND(J37&gt;0),K37,0)+IF((A38=2)*AND(J38&gt;0),K38,0)+IF((A39=2)*AND(J39&gt;0),K39,0)+IF((A40=2)*AND(J40&gt;0),K40,0)+IF((A41=2)*AND(J41&gt;0),K41,0)+IF((A42=2)*AND(J42&gt;0),K42,0)+IF((A43=2)*AND(J43&gt;0),K43,0)+IF((A44=2)*AND(J44&gt;0),K44,0)+IF((A45=2)*AND(J45&gt;0),K45,0)+IF((A46=2)*AND(J46&gt;0),K46,0)</f>
        <v>0</v>
      </c>
      <c r="D5" s="13"/>
      <c r="E5" s="78"/>
      <c r="F5" s="13"/>
      <c r="G5" s="13"/>
      <c r="H5" s="13"/>
      <c r="I5" s="13"/>
      <c r="J5" s="13"/>
      <c r="K5" s="13"/>
      <c r="L5" s="13"/>
      <c r="M5" s="13"/>
      <c r="N5" s="13"/>
      <c r="O5" s="12">
        <f t="shared" si="0"/>
        <v>0</v>
      </c>
      <c r="P5" s="4">
        <v>2</v>
      </c>
      <c r="Q5" s="117" t="str">
        <f>Algemeen!B22</f>
        <v>Voorlichting en communicatie</v>
      </c>
      <c r="R5" s="118"/>
      <c r="S5" s="118"/>
      <c r="T5" s="119"/>
    </row>
    <row r="6" spans="1:20" x14ac:dyDescent="0.2">
      <c r="A6" s="21">
        <v>3</v>
      </c>
      <c r="B6" s="22">
        <f>IF((A17=3)*AND(I17&gt;0),K17,0)+IF((A18=3)*AND(I18&gt;0),K18,0)+IF((A19=3)*AND(I19&gt;0),K19,0)+IF((A20=3)*AND(I20&gt;0),K20,0)+IF((A21=3)*AND(I21&gt;0),K21,0)+IF((A22=3)*AND(I22&gt;0),K22,0)+IF((A23=3)*AND(I23&gt;0),K23,0)+IF((A24=3)*AND(I24&gt;0),K24,0)+IF((A25=3)*AND(I25&gt;0),K25,0)+IF((A26=3)*AND(I26&gt;0),K26,0)+IF((A27=3)*AND(I27&gt;0),K27,0)+IF((A28=3)*AND(I28&gt;0),K28,0)+IF((A29=3)*AND(I29&gt;0),K29,0)+IF((A30=3)*AND(I30&gt;0),K30,0)+IF((A31=3)*AND(I31&gt;0),K31,0)+IF((A32=3)*AND(I32&gt;0),K32,0)+IF((A33=3)*AND(I33&gt;0),K33,0)+IF((A34=3)*AND(I34&gt;0),K34,0)+IF((A35=3)*AND(I35&gt;0),K35,0)+IF((A36=3)*AND(I36&gt;0),K36,0)+IF((A37=3)*AND(I37&gt;0),K37,0)+IF((A38=3)*AND(I38&gt;0),K38,0)+IF((A39=3)*AND(I39&gt;0),K39,0)+IF((A40=3)*AND(I40&gt;0),K40,0)+IF((A41=3)*AND(I41&gt;0),K41,0)+IF((A42=3)*AND(I42&gt;0),K42,0)+IF((A43=3)*AND(I43&gt;0),K43,0)+IF((A44=3)*AND(I44&gt;0),K44,0)+IF((A45=3)*AND(I45&gt;0),K45,0)+IF((A46=3)*AND(I46&gt;0),K46,0)</f>
        <v>0</v>
      </c>
      <c r="C6" s="22">
        <f>IF((A17=3)*AND(J17&gt;0),K17,0)+IF((A18=3)*AND(J18&gt;0),K18,0)+IF((A19=3)*AND(J19&gt;0),K19,0)+IF((A20=3)*AND(J20&gt;0),K20,0)+IF((A21=3)*AND(J21&gt;0),K21,0)+IF((A22=3)*AND(J22&gt;0),K22,0)+IF((A23=3)*AND(J23&gt;0),K23,0)+IF((A24=3)*AND(J24&gt;0),K24,0)+IF((A25=3)*AND(J25&gt;0),K25,0)+IF((A26=3)*AND(J26&gt;0),K26,0)+IF((A27=3)*AND(J27&gt;0),K27,0)+IF((A28=3)*AND(J28&gt;0),K28,0)+IF((A29=3)*AND(J29&gt;0),K29,0)+IF((A30=3)*AND(J30&gt;0),K30,0)+IF((A31=3)*AND(J31&gt;0),K31,0)+IF((A32=3)*AND(J32&gt;0),K32,0)+IF((A33=3)*AND(J33&gt;0),K33,0)+IF((A34=3)*AND(J34&gt;0),K34,0)+IF((A35=3)*AND(J35&gt;0),K35,0)+IF((A36=3)*AND(J36&gt;0),K36,0)+IF((A37=3)*AND(J37&gt;0),K37,0)+IF((A38=3)*AND(J38&gt;0),K38,0)+IF((A39=3)*AND(J39&gt;0),K39,0)+IF((A40=3)*AND(J40&gt;0),K40,0)+IF((A41=3)*AND(J41&gt;0),K41,0)+IF((A42=3)*AND(J42&gt;0),K42,0)+IF((A43=3)*AND(J43&gt;0),K43,0)+IF((A44=3)*AND(J44&gt;0),K44,0)+IF((A45=3)*AND(J45&gt;0),K45,0)+IF((A46=3)*AND(J46&gt;0),K46,0)</f>
        <v>0</v>
      </c>
      <c r="D6" s="58"/>
      <c r="E6" s="78"/>
      <c r="F6" s="13"/>
      <c r="G6" s="58"/>
      <c r="H6" s="58"/>
      <c r="I6" s="58"/>
      <c r="J6" s="58"/>
      <c r="K6" s="58"/>
      <c r="L6" s="58"/>
      <c r="M6" s="58"/>
      <c r="N6" s="58"/>
      <c r="O6" s="12">
        <f t="shared" si="0"/>
        <v>0</v>
      </c>
      <c r="P6" s="4">
        <v>3</v>
      </c>
      <c r="Q6" s="117" t="str">
        <f>IF(Algemeen!B23="","",Algemeen!B23)</f>
        <v>Voorbereidingskosten</v>
      </c>
      <c r="R6" s="118"/>
      <c r="S6" s="118"/>
      <c r="T6" s="119"/>
    </row>
    <row r="7" spans="1:20" x14ac:dyDescent="0.2">
      <c r="A7" s="21">
        <v>4</v>
      </c>
      <c r="B7" s="22">
        <f>IF((A17=4)*AND(I17&gt;0),K17,0)+IF((A18=4)*AND(I18&gt;0),K18,0)+IF((A19=4)*AND(I19&gt;0),K19,0)+IF((A20=4)*AND(I20&gt;0),K20,0)+IF((A21=4)*AND(I21&gt;0),K21,0)+IF((A22=4)*AND(I22&gt;0),K22,0)+IF((A23=4)*AND(I23&gt;0),K23,0)+IF((A24=4)*AND(I24&gt;0),K24,0)+IF((A25=4)*AND(I25&gt;0),K25,0)+IF((A26=4)*AND(I26&gt;0),K26,0)+IF((A27=4)*AND(I27&gt;0),K27,0)+IF((A28=4)*AND(I28&gt;0),K28,0)+IF((A29=4)*AND(I29&gt;0),K29,0)+IF((A30=4)*AND(I30&gt;0),K30,0)+IF((A31=4)*AND(I31&gt;0),K31,0)+IF((A32=4)*AND(I32&gt;0),K32,0)+IF((A33=4)*AND(I33&gt;0),K33,0)+IF((A34=4)*AND(I34&gt;0),K34,0)+IF((A35=4)*AND(I35&gt;0),K35,0)+IF((A36=4)*AND(I36&gt;0),K36,0)+IF((A37=4)*AND(I37&gt;0),K37,0)+IF((A38=4)*AND(I38&gt;0),K38,0)+IF((A39=4)*AND(I39&gt;0),K39,0)+IF((A40=4)*AND(I40&gt;0),K40,0)+IF((A41=4)*AND(I41&gt;0),K41,0)+IF((A42=4)*AND(I42&gt;0),K42,0)+IF((A43=4)*AND(I43&gt;0),K43,0)+IF((A44=4)*AND(I44&gt;0),K44,0)+IF((A45=4)*AND(I45&gt;0),K45,0)+IF((A46=4)*AND(I46&gt;0),K46,0)</f>
        <v>0</v>
      </c>
      <c r="C7" s="22">
        <f>IF((A17=4)*AND(J17&gt;0),K17,0)+IF((A18=4)*AND(J18&gt;0),K18,0)+IF((A19=4)*AND(J19&gt;0),K19,0)+IF((A20=4)*AND(J20&gt;0),K20,0)+IF((A21=4)*AND(J21&gt;0),K21,0)+IF((A22=4)*AND(J22&gt;0),K22,0)+IF((A23=4)*AND(J23&gt;0),K23,0)+IF((A24=4)*AND(J24&gt;0),K24,0)+IF((A25=4)*AND(J25&gt;0),K25,0)+IF((A26=4)*AND(J26&gt;0),K26,0)+IF((A27=4)*AND(J27&gt;0),K27,0)+IF((A28=4)*AND(J28&gt;0),K28,0)+IF((A29=4)*AND(J29&gt;0),K29,0)+IF((A30=4)*AND(J30&gt;0),K30,0)+IF((A31=4)*AND(J31&gt;0),K31,0)+IF((A32=4)*AND(J32&gt;0),K32,0)+IF((A33=4)*AND(J33&gt;0),K33,0)+IF((A34=4)*AND(J34&gt;0),K34,0)+IF((A35=4)*AND(J35&gt;0),K35,0)+IF((A36=4)*AND(J36&gt;0),K36,0)+IF((A37=4)*AND(J37&gt;0),K37,0)+IF((A38=4)*AND(J38&gt;0),K38,0)+IF((A39=4)*AND(J39&gt;0),K39,0)+IF((A40=4)*AND(J40&gt;0),K40,0)+IF((A41=4)*AND(J41&gt;0),K41,0)+IF((A42=4)*AND(J42&gt;0),K42,0)+IF((A43=4)*AND(J43&gt;0),K43,0)+IF((A44=4)*AND(J44&gt;0),K44,0)+IF((A45=4)*AND(J45&gt;0),K45,0)+IF((A46=4)*AND(J46&gt;0),K46,0)</f>
        <v>0</v>
      </c>
      <c r="D7" s="13"/>
      <c r="E7" s="78"/>
      <c r="F7" s="13"/>
      <c r="G7" s="13"/>
      <c r="H7" s="13"/>
      <c r="I7" s="13"/>
      <c r="J7" s="13"/>
      <c r="K7" s="13"/>
      <c r="L7" s="13"/>
      <c r="M7" s="13"/>
      <c r="N7" s="13"/>
      <c r="O7" s="12">
        <f t="shared" si="0"/>
        <v>0</v>
      </c>
      <c r="P7" s="4">
        <v>4</v>
      </c>
      <c r="Q7" s="117" t="str">
        <f>IF(Algemeen!B24="","",Algemeen!B24)</f>
        <v/>
      </c>
      <c r="R7" s="118"/>
      <c r="S7" s="118"/>
      <c r="T7" s="119"/>
    </row>
    <row r="8" spans="1:20" x14ac:dyDescent="0.2">
      <c r="A8" s="21">
        <v>5</v>
      </c>
      <c r="B8" s="22">
        <f>IF((A17=5)*AND(I17&gt;0),K17,0)+IF((A18=5)*AND(I18&gt;0),K18,0)+IF((A19=5)*AND(I19&gt;0),K19,0)+IF((A20=5)*AND(I20&gt;0),K20,0)+IF((A21=5)*AND(I21&gt;0),K21,0)+IF((A22=5)*AND(I22&gt;0),K22,0)+IF((A23=5)*AND(I23&gt;0),K23,0)+IF((A24=5)*AND(I24&gt;0),K24,0)+IF((A25=5)*AND(I25&gt;0),K25,0)+IF((A26=5)*AND(I26&gt;0),K26,0)+IF((A27=5)*AND(I27&gt;0),K27,0)+IF((A28=5)*AND(I28&gt;0),K28,0)+IF((A29=5)*AND(I29&gt;0),K29,0)+IF((A30=5)*AND(I30&gt;0),K30,0)+IF((A31=5)*AND(I31&gt;0),K31,0)+IF((A32=5)*AND(I32&gt;0),K32,0)+IF((A33=5)*AND(I33&gt;0),K33,0)+IF((A34=5)*AND(I34&gt;0),K34,0)+IF((A35=5)*AND(I35&gt;0),K35,0)+IF((A36=5)*AND(I36&gt;0),K36,0)+IF((A37=5)*AND(I37&gt;0),K37,0)+IF((A38=5)*AND(I38&gt;0),K38,0)+IF((A39=5)*AND(I39&gt;0),K39,0)+IF((A40=5)*AND(I40&gt;0),K40,0)+IF((A41=5)*AND(I41&gt;0),K41,0)+IF((A42=5)*AND(I42&gt;0),K42,0)+IF((A43=5)*AND(I43&gt;0),K43,0)+IF((A44=5)*AND(I44&gt;0),K44,0)+IF((A45=5)*AND(I45&gt;0),K45,0)+IF((A46=5)*AND(I46&gt;0),K46,0)</f>
        <v>0</v>
      </c>
      <c r="C8" s="22">
        <f>IF((A17=5)*AND(J17&gt;0),K17,0)+IF((A18=5)*AND(J18&gt;0),K18,0)+IF((A19=5)*AND(J19&gt;0),K19,0)+IF((A20=5)*AND(J20&gt;0),K20,0)+IF((A21=5)*AND(J21&gt;0),K21,0)+IF((A22=5)*AND(J22&gt;0),K22,0)+IF((A23=5)*AND(J23&gt;0),K23,0)+IF((A24=5)*AND(J24&gt;0),K24,0)+IF((A25=5)*AND(J25&gt;0),K25,0)+IF((A26=5)*AND(J26&gt;0),K26,0)+IF((A27=5)*AND(J27&gt;0),K27,0)+IF((A28=5)*AND(J28&gt;0),K28,0)+IF((A29=5)*AND(J29&gt;0),K29,0)+IF((A30=5)*AND(J30&gt;0),K30,0)+IF((A31=5)*AND(J31&gt;0),K31,0)+IF((A32=5)*AND(J32&gt;0),K32,0)+IF((A33=5)*AND(J33&gt;0),K33,0)+IF((A34=5)*AND(J34&gt;0),K34,0)+IF((A35=5)*AND(J35&gt;0),K35,0)+IF((A36=5)*AND(J36&gt;0),K36,0)+IF((A37=5)*AND(J37&gt;0),K37,0)+IF((A38=5)*AND(J38&gt;0),K38,0)+IF((A39=5)*AND(J39&gt;0),K39,0)+IF((A40=5)*AND(J40&gt;0),K40,0)+IF((A41=5)*AND(J41&gt;0),K41,0)+IF((A42=5)*AND(J42&gt;0),K42,0)+IF((A43=5)*AND(J43&gt;0),K43,0)+IF((A44=5)*AND(J44&gt;0),K44,0)+IF((A45=5)*AND(J45&gt;0),K45,0)+IF((A46=5)*AND(J46&gt;0),K46,0)</f>
        <v>0</v>
      </c>
      <c r="D8" s="13"/>
      <c r="E8" s="78"/>
      <c r="F8" s="13"/>
      <c r="G8" s="13"/>
      <c r="H8" s="13"/>
      <c r="I8" s="13"/>
      <c r="J8" s="13"/>
      <c r="K8" s="13"/>
      <c r="L8" s="13"/>
      <c r="M8" s="13"/>
      <c r="N8" s="13"/>
      <c r="O8" s="12">
        <f t="shared" si="0"/>
        <v>0</v>
      </c>
      <c r="P8" s="4">
        <v>5</v>
      </c>
      <c r="Q8" s="117" t="str">
        <f>IF(Algemeen!B25="","",Algemeen!B25)</f>
        <v/>
      </c>
      <c r="R8" s="118"/>
      <c r="S8" s="118"/>
      <c r="T8" s="119"/>
    </row>
    <row r="9" spans="1:20" x14ac:dyDescent="0.2">
      <c r="A9" s="21">
        <v>6</v>
      </c>
      <c r="B9" s="22">
        <f>IF((A17=6)*AND(I17&gt;0),K17,0)+IF((A18=6)*AND(I18&gt;0),K18,0)+IF((A19=6)*AND(I19&gt;0),K19,0)+IF((A20=6)*AND(I20&gt;0),K20,0)+IF((A21=6)*AND(I21&gt;0),K21,0)+IF((A22=6)*AND(I22&gt;0),K22,0)+IF((A23=6)*AND(I23&gt;0),K23,0)+IF((A24=6)*AND(I24&gt;0),K24,0)+IF((A25=6)*AND(I25&gt;0),K25,0)+IF((A26=6)*AND(I26&gt;0),K26,0)+IF((A27=6)*AND(I27&gt;0),K27,0)+IF((A28=6)*AND(I28&gt;0),K28,0)+IF((A29=6)*AND(I29&gt;0),K29,0)+IF((A30=6)*AND(I30&gt;0),K30,0)+IF((A31=6)*AND(I31&gt;0),K31,0)+IF((A32=6)*AND(I32&gt;0),K32,0)+IF((A33=6)*AND(I33&gt;0),K33,0)+IF((A34=6)*AND(I34&gt;0),K34,0)+IF((A35=6)*AND(I35&gt;0),K35,0)+IF((A36=6)*AND(I36&gt;0),K36,0)+IF((A37=6)*AND(I37&gt;0),K37,0)+IF((A38=6)*AND(I38&gt;0),K38,0)+IF((A39=6)*AND(I39&gt;0),K39,0)+IF((A40=6)*AND(I40&gt;0),K40,0)+IF((A41=6)*AND(I41&gt;0),K41,0)+IF((A42=6)*AND(I42&gt;0),K42,0)+IF((A43=6)*AND(I43&gt;0),K43,0)+IF((A44=6)*AND(I44&gt;0),K44,0)+IF((A45=6)*AND(I45&gt;0),K45,0)+IF((A46=6)*AND(I46&gt;0),K46,0)</f>
        <v>0</v>
      </c>
      <c r="C9" s="22">
        <f>IF((A17=6)*AND(J17&gt;0),K17,0)+IF((A18=6)*AND(J18&gt;0),K18,0)+IF((A19=6)*AND(J19&gt;0),K19,0)+IF((A20=6)*AND(J20&gt;0),K20,0)+IF((A21=6)*AND(J21&gt;0),K21,0)+IF((A22=6)*AND(J22&gt;0),K22,0)+IF((A23=6)*AND(J23&gt;0),K23,0)+IF((A24=6)*AND(J24&gt;0),K24,0)+IF((A25=6)*AND(J25&gt;0),K25,0)+IF((A26=6)*AND(J26&gt;0),K26,0)+IF((A27=6)*AND(J27&gt;0),K27,0)+IF((A28=6)*AND(J28&gt;0),K28,0)+IF((A29=6)*AND(J29&gt;0),K29,0)+IF((A30=6)*AND(J30&gt;0),K30,0)+IF((A31=6)*AND(J31&gt;0),K31,0)+IF((A32=6)*AND(J32&gt;0),K32,0)+IF((A33=6)*AND(J33&gt;0),K33,0)+IF((A34=6)*AND(J34&gt;0),K34,0)+IF((A35=6)*AND(J35&gt;0),K35,0)+IF((A36=6)*AND(J36&gt;0),K36,0)+IF((A37=6)*AND(J37&gt;0),K37,0)+IF((A38=6)*AND(J38&gt;0),K38,0)+IF((A39=6)*AND(J39&gt;0),K39,0)+IF((A40=6)*AND(J40&gt;0),K40,0)+IF((A41=6)*AND(J41&gt;0),K41,0)+IF((A42=6)*AND(J42&gt;0),K42,0)+IF((A43=6)*AND(J43&gt;0),K43,0)+IF((A44=6)*AND(J44&gt;0),K44,0)+IF((A45=6)*AND(J45&gt;0),K45,0)+IF((A46=6)*AND(J46&gt;0),K46,0)</f>
        <v>0</v>
      </c>
      <c r="D9" s="13"/>
      <c r="E9" s="78"/>
      <c r="F9" s="13"/>
      <c r="G9" s="13"/>
      <c r="H9" s="13"/>
      <c r="I9" s="13"/>
      <c r="J9" s="13"/>
      <c r="K9" s="13"/>
      <c r="L9" s="13"/>
      <c r="M9" s="13"/>
      <c r="N9" s="13"/>
      <c r="O9" s="12">
        <f t="shared" si="0"/>
        <v>0</v>
      </c>
      <c r="P9" s="4">
        <v>6</v>
      </c>
      <c r="Q9" s="117" t="str">
        <f>IF(Algemeen!B26="","",Algemeen!B26)</f>
        <v/>
      </c>
      <c r="R9" s="118"/>
      <c r="S9" s="118"/>
      <c r="T9" s="119"/>
    </row>
    <row r="10" spans="1:20" x14ac:dyDescent="0.2">
      <c r="A10" s="21">
        <v>7</v>
      </c>
      <c r="B10" s="22">
        <f>IF((A17=7)*AND(I17&gt;0),K17,0)+IF((A18=7)*AND(I18&gt;0),K18,0)+IF((A19=7)*AND(I19&gt;0),K19,0)+IF((A20=7)*AND(I20&gt;0),K20,0)+IF((A21=7)*AND(I21&gt;0),K21,0)+IF((A22=7)*AND(I22&gt;0),K22,0)+IF((A23=7)*AND(I23&gt;0),K23,0)+IF((A24=7)*AND(I24&gt;0),K24,0)+IF((A25=7)*AND(I25&gt;0),K25,0)+IF((A26=7)*AND(I26&gt;0),K26,0)+IF((A27=7)*AND(I27&gt;0),K27,0)+IF((A28=7)*AND(I28&gt;0),K28,0)+IF((A29=7)*AND(I29&gt;0),K29,0)+IF((A30=7)*AND(I30&gt;0),K30,0)+IF((A31=7)*AND(I31&gt;0),K31,0)+IF((A32=7)*AND(I32&gt;0),K32,0)+IF((A33=7)*AND(I33&gt;0),K33,0)+IF((A34=7)*AND(I34&gt;0),K34,0)+IF((A35=7)*AND(I35&gt;0),K35,0)+IF((A36=7)*AND(I36&gt;0),K36,0)+IF((A37=7)*AND(I37&gt;0),K37,0)+IF((A38=7)*AND(I38&gt;0),K38,0)+IF((A39=7)*AND(I39&gt;0),K39,0)+IF((A40=7)*AND(I40&gt;0),K40,0)+IF((A41=7)*AND(I41&gt;0),K41,0)+IF((A42=7)*AND(I42&gt;0),K42,0)+IF((A43=7)*AND(I43&gt;0),K43,0)+IF((A44=7)*AND(I44&gt;0),K44,0)+IF((A45=7)*AND(I45&gt;0),K45,0)+IF((A46=7)*AND(I46&gt;0),K46,0)</f>
        <v>0</v>
      </c>
      <c r="C10" s="22">
        <f>IF((A17=7)*AND(J17&gt;0),K17,0)+IF((A18=7)*AND(J18&gt;0),K18,0)+IF((A19=7)*AND(J19&gt;0),K19,0)+IF((A20=7)*AND(J20&gt;0),K20,0)+IF((A21=7)*AND(J21&gt;0),K21,0)+IF((A22=7)*AND(J22&gt;0),K22,0)+IF((A23=7)*AND(J23&gt;0),K23,0)+IF((A24=7)*AND(J24&gt;0),K24,0)+IF((A25=7)*AND(J25&gt;0),K25,0)+IF((A26=7)*AND(J26&gt;0),K26,0)+IF((A27=7)*AND(J27&gt;0),K27,0)+IF((A28=7)*AND(J28&gt;0),K28,0)+IF((A29=7)*AND(J29&gt;0),K29,0)+IF((A30=7)*AND(J30&gt;0),K30,0)+IF((A31=7)*AND(J31&gt;0),K31,0)+IF((A32=7)*AND(J32&gt;0),K32,0)+IF((A33=7)*AND(J33&gt;0),K33,0)+IF((A34=7)*AND(J34&gt;0),K34,0)+IF((A35=7)*AND(J35&gt;0),K35,0)+IF((A36=7)*AND(J36&gt;0),K36,0)+IF((A37=7)*AND(J37&gt;0),K37,0)+IF((A38=7)*AND(J38&gt;0),K38,0)+IF((A39=7)*AND(J39&gt;0),K39,0)+IF((A40=7)*AND(J40&gt;0),K40,0)+IF((A41=7)*AND(J41&gt;0),K41,0)+IF((A42=7)*AND(J42&gt;0),K42,0)+IF((A43=7)*AND(J43&gt;0),K43,0)+IF((A44=7)*AND(J44&gt;0),K44,0)+IF((A45=7)*AND(J45&gt;0),K45,0)+IF((A46=7)*AND(J46&gt;0),K46,0)</f>
        <v>0</v>
      </c>
      <c r="D10" s="13"/>
      <c r="E10" s="78"/>
      <c r="F10" s="13"/>
      <c r="G10" s="13"/>
      <c r="H10" s="13"/>
      <c r="I10" s="13"/>
      <c r="J10" s="13"/>
      <c r="K10" s="13"/>
      <c r="L10" s="13"/>
      <c r="M10" s="13"/>
      <c r="N10" s="13"/>
      <c r="O10" s="12">
        <f t="shared" si="0"/>
        <v>0</v>
      </c>
      <c r="P10" s="4">
        <v>7</v>
      </c>
      <c r="Q10" s="117" t="str">
        <f>IF(Algemeen!B27="","",Algemeen!B27)</f>
        <v/>
      </c>
      <c r="R10" s="118"/>
      <c r="S10" s="118"/>
      <c r="T10" s="119"/>
    </row>
    <row r="11" spans="1:20" x14ac:dyDescent="0.2">
      <c r="A11" s="21">
        <v>8</v>
      </c>
      <c r="B11" s="22">
        <f>IF((A17=8)*AND(I17&gt;0),K17,0)+IF((A18=8)*AND(I18&gt;0),K18,0)+IF((A19=8)*AND(I19&gt;0),K19,0)+IF((A20=8)*AND(I20&gt;0),K20,0)+IF((A21=8)*AND(I21&gt;0),K21,0)+IF((A22=8)*AND(I22&gt;0),K22,0)+IF((A23=8)*AND(I23&gt;0),K23,0)+IF((A24=8)*AND(I24&gt;0),K24,0)+IF((A25=8)*AND(I25&gt;0),K25,0)+IF((A26=8)*AND(I26&gt;0),K26,0)+IF((A27=8)*AND(I27&gt;0),K27,0)+IF((A28=8)*AND(I28&gt;0),K28,0)+IF((A29=8)*AND(I29&gt;0),K29,0)+IF((A30=8)*AND(I30&gt;0),K30,0)+IF((A31=8)*AND(I31&gt;0),K31,0)+IF((A32=8)*AND(I32&gt;0),K32,0)+IF((A33=8)*AND(I33&gt;0),K33,0)+IF((A34=8)*AND(I34&gt;0),K34,0)+IF((A35=8)*AND(I35&gt;0),K35,0)+IF((A36=8)*AND(I36&gt;0),K36,0)+IF((A37=8)*AND(I37&gt;0),K37,0)+IF((A38=8)*AND(I38&gt;0),K38,0)+IF((A39=8)*AND(I39&gt;0),K39,0)+IF((A40=8)*AND(I40&gt;0),K40,0)+IF((A41=8)*AND(I41&gt;0),K41,0)+IF((A42=8)*AND(I42&gt;0),K42,0)+IF((A43=8)*AND(I43&gt;0),K43,0)+IF((A44=8)*AND(I44&gt;0),K44,0)+IF((A45=8)*AND(I45&gt;0),K45,0)+IF((A46=8)*AND(I46&gt;0),K46,0)</f>
        <v>0</v>
      </c>
      <c r="C11" s="22">
        <f>IF((A17=8)*AND(J17&gt;0),K17,0)+IF((A18=8)*AND(J18&gt;0),K18,0)+IF((A19=8)*AND(J19&gt;0),K19,0)+IF((A20=8)*AND(J20&gt;0),K20,0)+IF((A21=8)*AND(J21&gt;0),K21,0)+IF((A22=8)*AND(J22&gt;0),K22,0)+IF((A23=8)*AND(J23&gt;0),K23,0)+IF((A24=8)*AND(J24&gt;0),K24,0)+IF((A25=8)*AND(J25&gt;0),K25,0)+IF((A26=8)*AND(J26&gt;0),K26,0)+IF((A27=8)*AND(J27&gt;0),K27,0)+IF((A28=8)*AND(J28&gt;0),K28,0)+IF((A29=8)*AND(J29&gt;0),K29,0)+IF((A30=8)*AND(J30&gt;0),K30,0)+IF((A31=8)*AND(J31&gt;0),K31,0)+IF((A32=8)*AND(J32&gt;0),K32,0)+IF((A33=8)*AND(J33&gt;0),K33,0)+IF((A34=8)*AND(J34&gt;0),K34,0)+IF((A35=8)*AND(J35&gt;0),K35,0)+IF((A36=8)*AND(J36&gt;0),K36,0)+IF((A37=8)*AND(J37&gt;0),K37,0)+IF((A38=8)*AND(J38&gt;0),K38,0)+IF((A39=8)*AND(J39&gt;0),K39,0)+IF((A40=8)*AND(J40&gt;0),K40,0)+IF((A41=8)*AND(J41&gt;0),K41,0)+IF((A42=8)*AND(J42&gt;0),K42,0)+IF((A43=8)*AND(J43&gt;0),K43,0)+IF((A44=8)*AND(J44&gt;0),K44,0)+IF((A45=8)*AND(J45&gt;0),K45,0)+IF((A46=8)*AND(J46&gt;0),K46,0)</f>
        <v>0</v>
      </c>
      <c r="D11" s="13"/>
      <c r="E11" s="78"/>
      <c r="F11" s="13"/>
      <c r="G11" s="13"/>
      <c r="H11" s="13"/>
      <c r="I11" s="13"/>
      <c r="J11" s="13"/>
      <c r="K11" s="13"/>
      <c r="L11" s="13"/>
      <c r="M11" s="13"/>
      <c r="N11" s="13"/>
      <c r="O11" s="12">
        <f t="shared" si="0"/>
        <v>0</v>
      </c>
      <c r="P11" s="4">
        <v>8</v>
      </c>
      <c r="Q11" s="117" t="str">
        <f>IF(Algemeen!B28="","",Algemeen!B28)</f>
        <v/>
      </c>
      <c r="R11" s="118"/>
      <c r="S11" s="118"/>
      <c r="T11" s="119"/>
    </row>
    <row r="12" spans="1:20" x14ac:dyDescent="0.2">
      <c r="A12" s="21">
        <v>9</v>
      </c>
      <c r="B12" s="22">
        <f>IF((A17=9)*AND(I17&gt;0),K17,0)+IF((A18=9)*AND(I18&gt;0),K18,0)+IF((A19=9)*AND(I19&gt;0),K19,0)+IF((A20=9)*AND(I20&gt;0),K20,0)+IF((A21=9)*AND(I21&gt;0),K21,0)+IF((A22=9)*AND(I22&gt;0),K22,0)+IF((A23=9)*AND(I23&gt;0),K23,0)+IF((A24=9)*AND(I24&gt;0),K24,0)+IF((A25=9)*AND(I25&gt;0),K25,0)+IF((A26=9)*AND(I26&gt;0),K26,0)+IF((A27=9)*AND(I27&gt;0),K27,0)+IF((A28=9)*AND(I28&gt;0),K28,0)+IF((A29=9)*AND(I29&gt;0),K29,0)+IF((A30=9)*AND(I30&gt;0),K30,0)+IF((A31=9)*AND(I31&gt;0),K31,0)+IF((A32=9)*AND(I32&gt;0),K32,0)+IF((A33=9)*AND(I33&gt;0),K33,0)+IF((A34=9)*AND(I34&gt;0),K34,0)+IF((A35=9)*AND(I35&gt;0),K35,0)+IF((A36=9)*AND(I36&gt;0),K36,0)+IF((A37=9)*AND(I37&gt;0),K37,0)+IF((A38=9)*AND(I38&gt;0),K38,0)+IF((A39=9)*AND(I39&gt;0),K39,0)+IF((A40=9)*AND(I40&gt;0),K40,0)+IF((A41=9)*AND(I41&gt;0),K41,0)+IF((A42=9)*AND(I42&gt;0),K42,0)+IF((A43=9)*AND(I43&gt;0),K43,0)+IF((A44=9)*AND(I44&gt;0),K44,0)+IF((A45=9)*AND(I45&gt;0),K45,0)+IF((A46=9)*AND(I46&gt;0),K46,0)</f>
        <v>0</v>
      </c>
      <c r="C12" s="22">
        <f>IF((A17=9)*AND(J17&gt;0),K17,0)+IF((A18=9)*AND(J18&gt;0),K18,0)+IF((A19=9)*AND(J19&gt;0),K19,0)+IF((A20=9)*AND(J20&gt;0),K20,0)+IF((A21=9)*AND(J21&gt;0),K21,0)+IF((A22=9)*AND(J22&gt;0),K22,0)+IF((A23=9)*AND(J23&gt;0),K23,0)+IF((A24=9)*AND(J24&gt;0),K24,0)+IF((A25=9)*AND(J25&gt;0),K25,0)+IF((A26=9)*AND(J26&gt;0),K26,0)+IF((A27=9)*AND(J27&gt;0),K27,0)+IF((A28=9)*AND(J28&gt;0),K28,0)+IF((A29=9)*AND(J29&gt;0),K29,0)+IF((A30=9)*AND(J30&gt;0),K30,0)+IF((A31=9)*AND(J31&gt;0),K31,0)+IF((A32=9)*AND(J32&gt;0),K32,0)+IF((A33=9)*AND(J33&gt;0),K33,0)+IF((A34=9)*AND(J34&gt;0),K34,0)+IF((A35=9)*AND(J35&gt;0),K35,0)+IF((A36=9)*AND(J36&gt;0),K36,0)+IF((A37=9)*AND(J37&gt;0),K37,0)+IF((A38=9)*AND(J38&gt;0),K38,0)+IF((A39=9)*AND(J39&gt;0),K39,0)+IF((A40=9)*AND(J40&gt;0),K40,0)+IF((A41=9)*AND(J41&gt;0),K41,0)+IF((A42=9)*AND(J42&gt;0),K42,0)+IF((A43=9)*AND(J43&gt;0),K43,0)+IF((A44=9)*AND(J44&gt;0),K44,0)+IF((A45=9)*AND(J45&gt;0),K45,0)+IF((A46=9)*AND(J46&gt;0),K46,0)</f>
        <v>0</v>
      </c>
      <c r="D12" s="13"/>
      <c r="E12" s="78"/>
      <c r="F12" s="13"/>
      <c r="G12" s="13"/>
      <c r="H12" s="13"/>
      <c r="I12" s="13"/>
      <c r="J12" s="13"/>
      <c r="K12" s="13"/>
      <c r="L12" s="13"/>
      <c r="M12" s="13"/>
      <c r="N12" s="13"/>
      <c r="O12" s="12">
        <f t="shared" si="0"/>
        <v>0</v>
      </c>
      <c r="P12" s="4">
        <v>9</v>
      </c>
      <c r="Q12" s="117" t="str">
        <f>IF(Algemeen!B29="","",Algemeen!B29)</f>
        <v/>
      </c>
      <c r="R12" s="118"/>
      <c r="S12" s="118"/>
      <c r="T12" s="119"/>
    </row>
    <row r="13" spans="1:20" x14ac:dyDescent="0.2">
      <c r="A13" s="21">
        <v>10</v>
      </c>
      <c r="B13" s="22">
        <f>IF((A17=10)*AND(I17&gt;0),K17,0)+IF((A18=10)*AND(I18&gt;0),K18,0)+IF((A19=10)*AND(I19&gt;0),K19,0)+IF((A20=10)*AND(I20&gt;0),K20,0)+IF((A21=10)*AND(I21&gt;0),K21,0)+IF((A22=10)*AND(I22&gt;0),K22,0)+IF((A23=10)*AND(I23&gt;0),K23,0)+IF((A24=10)*AND(I24&gt;0),K24,0)+IF((A25=10)*AND(I25&gt;0),K25,0)+IF((A26=10)*AND(I26&gt;0),K26,0)+IF((A27=10)*AND(I27&gt;0),K27,0)+IF((A28=10)*AND(I28&gt;0),K28,0)+IF((A29=10)*AND(I29&gt;0),K29,0)+IF((A30=10)*AND(I30&gt;0),K30,0)+IF((A31=10)*AND(I31&gt;0),K31,0)+IF((A32=10)*AND(I32&gt;0),K32,0)+IF((A33=10)*AND(I33&gt;0),K33,0)+IF((A34=10)*AND(I34&gt;0),K34,0)+IF((A35=10)*AND(I35&gt;0),K35,0)+IF((A36=10)*AND(I36&gt;0),K36,0)+IF((A37=10)*AND(I37&gt;0),K37,0)+IF((A38=10)*AND(I38&gt;0),K38,0)+IF((A39=10)*AND(I39&gt;0),K39,0)+IF((A40=10)*AND(I40&gt;0),K40,0)+IF((A41=10)*AND(I41&gt;0),K41,0)+IF((A42=10)*AND(I42&gt;0),K42,0)+IF((A43=10)*AND(I43&gt;0),K43,0)+IF((A44=10)*AND(I44&gt;0),K44,0)+IF((A45=10)*AND(I45&gt;0),K45,0)+IF((A46=10)*AND(I46&gt;0),K46,0)</f>
        <v>0</v>
      </c>
      <c r="C13" s="22">
        <f>IF((A17=10)*AND(J17&gt;0),K17,0)+IF((A18=10)*AND(J18&gt;0),K18,0)+IF((A19=10)*AND(J19&gt;0),K19,0)+IF((A20=10)*AND(J20&gt;0),K20,0)+IF((A21=10)*AND(J21&gt;0),K21,0)+IF((A22=10)*AND(J22&gt;0),K22,0)+IF((A23=10)*AND(J23&gt;0),K23,0)+IF((A24=10)*AND(J24&gt;0),K24,0)+IF((A25=10)*AND(J25&gt;0),K25,0)+IF((A26=10)*AND(J26&gt;0),K26,0)+IF((A27=10)*AND(J27&gt;0),K27,0)+IF((A28=10)*AND(J28&gt;0),K28,0)+IF((A29=10)*AND(J29&gt;0),K29,0)+IF((A30=10)*AND(J30&gt;0),K30,0)+IF((A31=10)*AND(J31&gt;0),K31,0)+IF((A32=10)*AND(J32&gt;0),K32,0)+IF((A33=10)*AND(J33&gt;0),K33,0)+IF((A34=10)*AND(J34&gt;0),K34,0)+IF((A35=10)*AND(J35&gt;0),K35,0)+IF((A36=10)*AND(J36&gt;0),K36,0)+IF((A37=10)*AND(J37&gt;0),K37,0)+IF((A38=10)*AND(J38&gt;0),K38,0)+IF((A39=10)*AND(J39&gt;0),K39,0)+IF((A40=10)*AND(J40&gt;0),K40,0)+IF((A41=10)*AND(J41&gt;0),K41,0)+IF((A42=10)*AND(J42&gt;0),K42,0)+IF((A43=10)*AND(J43&gt;0),K43,0)+IF((A44=10)*AND(J44&gt;0),K44,0)+IF((A45=10)*AND(J45&gt;0),K45,0)+IF((A46=10)*AND(J46&gt;0),K46,0)</f>
        <v>0</v>
      </c>
      <c r="D13" s="13"/>
      <c r="E13" s="78"/>
      <c r="F13" s="13"/>
      <c r="G13" s="13"/>
      <c r="H13" s="13"/>
      <c r="I13" s="13"/>
      <c r="J13" s="13"/>
      <c r="K13" s="13"/>
      <c r="L13" s="13"/>
      <c r="M13" s="13"/>
      <c r="N13" s="13"/>
      <c r="O13" s="12">
        <f t="shared" si="0"/>
        <v>0</v>
      </c>
      <c r="P13" s="4">
        <v>10</v>
      </c>
      <c r="Q13" s="120" t="str">
        <f>IF(Algemeen!B30="","",Algemeen!B30)</f>
        <v/>
      </c>
      <c r="R13" s="121"/>
      <c r="S13" s="121"/>
      <c r="T13" s="122"/>
    </row>
    <row r="14" spans="1:20" x14ac:dyDescent="0.2">
      <c r="A14" s="17" t="s">
        <v>17</v>
      </c>
      <c r="B14" s="18">
        <f>B4+B5+B6+B7+B8+B9+B10+B11+B12+B13</f>
        <v>0</v>
      </c>
      <c r="C14" s="18">
        <f t="shared" ref="C14" si="1">C4+C5+C6+C7+C8+C9+C10+C11+C12+C13</f>
        <v>0</v>
      </c>
      <c r="D14" s="18">
        <f t="shared" ref="D14:N14" si="2">D4+D5+D6+D7+D8+D9+D10+D11+D12+D13</f>
        <v>0</v>
      </c>
      <c r="E14" s="18">
        <f t="shared" si="2"/>
        <v>0</v>
      </c>
      <c r="F14" s="18">
        <f t="shared" si="2"/>
        <v>0</v>
      </c>
      <c r="G14" s="18">
        <f t="shared" si="2"/>
        <v>0</v>
      </c>
      <c r="H14" s="18">
        <f t="shared" si="2"/>
        <v>0</v>
      </c>
      <c r="I14" s="18">
        <f t="shared" si="2"/>
        <v>0</v>
      </c>
      <c r="J14" s="18">
        <f t="shared" si="2"/>
        <v>0</v>
      </c>
      <c r="K14" s="18">
        <f t="shared" si="2"/>
        <v>0</v>
      </c>
      <c r="L14" s="18">
        <f t="shared" si="2"/>
        <v>0</v>
      </c>
      <c r="M14" s="18">
        <f t="shared" si="2"/>
        <v>0</v>
      </c>
      <c r="N14" s="18">
        <f t="shared" si="2"/>
        <v>0</v>
      </c>
      <c r="O14" s="11">
        <f t="shared" si="0"/>
        <v>0</v>
      </c>
    </row>
    <row r="15" spans="1:20" x14ac:dyDescent="0.2">
      <c r="F15" s="5"/>
    </row>
    <row r="16" spans="1:20" s="10" customFormat="1" ht="38.25" x14ac:dyDescent="0.3">
      <c r="A16" s="16" t="s">
        <v>14</v>
      </c>
      <c r="B16" s="116" t="s">
        <v>18</v>
      </c>
      <c r="C16" s="116"/>
      <c r="D16" s="116"/>
      <c r="E16" s="116"/>
      <c r="F16" s="116"/>
      <c r="G16" s="116"/>
      <c r="H16" s="16" t="s">
        <v>19</v>
      </c>
      <c r="I16" s="16" t="s">
        <v>21</v>
      </c>
      <c r="J16" s="16" t="s">
        <v>59</v>
      </c>
      <c r="K16" s="16" t="s">
        <v>20</v>
      </c>
      <c r="M16" s="26" t="s">
        <v>60</v>
      </c>
    </row>
    <row r="17" spans="1:14" ht="11.25" customHeight="1" x14ac:dyDescent="0.2">
      <c r="A17" s="14"/>
      <c r="B17" s="106"/>
      <c r="C17" s="106"/>
      <c r="D17" s="106"/>
      <c r="E17" s="106"/>
      <c r="F17" s="106"/>
      <c r="G17" s="106"/>
      <c r="H17" s="15"/>
      <c r="I17" s="20"/>
      <c r="J17" s="92"/>
      <c r="K17" s="19">
        <f t="shared" ref="K17:K46" si="3">(H17*I17)+(H17*J17)</f>
        <v>0</v>
      </c>
      <c r="M17" s="23" t="s">
        <v>36</v>
      </c>
      <c r="N17" s="24"/>
    </row>
    <row r="18" spans="1:14" x14ac:dyDescent="0.2">
      <c r="A18" s="14"/>
      <c r="B18" s="106"/>
      <c r="C18" s="106"/>
      <c r="D18" s="106"/>
      <c r="E18" s="106"/>
      <c r="F18" s="106"/>
      <c r="G18" s="106"/>
      <c r="H18" s="15"/>
      <c r="I18" s="20"/>
      <c r="J18" s="92"/>
      <c r="K18" s="19">
        <f t="shared" si="3"/>
        <v>0</v>
      </c>
      <c r="M18" s="115" t="s">
        <v>37</v>
      </c>
      <c r="N18" s="107"/>
    </row>
    <row r="19" spans="1:14" x14ac:dyDescent="0.2">
      <c r="A19" s="14"/>
      <c r="B19" s="106"/>
      <c r="C19" s="106"/>
      <c r="D19" s="106"/>
      <c r="E19" s="106"/>
      <c r="F19" s="106"/>
      <c r="G19" s="106"/>
      <c r="H19" s="15"/>
      <c r="I19" s="20"/>
      <c r="J19" s="92"/>
      <c r="K19" s="19">
        <f t="shared" si="3"/>
        <v>0</v>
      </c>
      <c r="M19" s="115"/>
      <c r="N19" s="108"/>
    </row>
    <row r="20" spans="1:14" x14ac:dyDescent="0.2">
      <c r="A20" s="14"/>
      <c r="B20" s="106"/>
      <c r="C20" s="106"/>
      <c r="D20" s="106"/>
      <c r="E20" s="106"/>
      <c r="F20" s="106"/>
      <c r="G20" s="106"/>
      <c r="H20" s="15"/>
      <c r="I20" s="20"/>
      <c r="J20" s="92"/>
      <c r="K20" s="19">
        <f t="shared" si="3"/>
        <v>0</v>
      </c>
      <c r="M20" s="115"/>
      <c r="N20" s="109"/>
    </row>
    <row r="21" spans="1:14" ht="11.25" customHeight="1" x14ac:dyDescent="0.2">
      <c r="A21" s="14"/>
      <c r="B21" s="106"/>
      <c r="C21" s="106"/>
      <c r="D21" s="106"/>
      <c r="E21" s="106"/>
      <c r="F21" s="106"/>
      <c r="G21" s="106"/>
      <c r="H21" s="15"/>
      <c r="I21" s="20"/>
      <c r="J21" s="92"/>
      <c r="K21" s="19">
        <f t="shared" si="3"/>
        <v>0</v>
      </c>
      <c r="M21" s="23" t="s">
        <v>38</v>
      </c>
      <c r="N21" s="25">
        <f>IF(N18=0,0,((N17/(1720*(N18/40)))*1.435*1.15))</f>
        <v>0</v>
      </c>
    </row>
    <row r="22" spans="1:14" x14ac:dyDescent="0.2">
      <c r="A22" s="14"/>
      <c r="B22" s="106"/>
      <c r="C22" s="106"/>
      <c r="D22" s="106"/>
      <c r="E22" s="106"/>
      <c r="F22" s="106"/>
      <c r="G22" s="106"/>
      <c r="H22" s="15"/>
      <c r="I22" s="20"/>
      <c r="J22" s="92"/>
      <c r="K22" s="19">
        <f t="shared" si="3"/>
        <v>0</v>
      </c>
    </row>
    <row r="23" spans="1:14" x14ac:dyDescent="0.2">
      <c r="A23" s="14"/>
      <c r="B23" s="106"/>
      <c r="C23" s="106"/>
      <c r="D23" s="106"/>
      <c r="E23" s="106"/>
      <c r="F23" s="106"/>
      <c r="G23" s="106"/>
      <c r="H23" s="15"/>
      <c r="I23" s="20"/>
      <c r="J23" s="92"/>
      <c r="K23" s="19">
        <f t="shared" si="3"/>
        <v>0</v>
      </c>
    </row>
    <row r="24" spans="1:14" ht="11.25" customHeight="1" x14ac:dyDescent="0.2">
      <c r="A24" s="14"/>
      <c r="B24" s="106"/>
      <c r="C24" s="106"/>
      <c r="D24" s="106"/>
      <c r="E24" s="106"/>
      <c r="F24" s="106"/>
      <c r="G24" s="106"/>
      <c r="H24" s="15"/>
      <c r="I24" s="20"/>
      <c r="J24" s="92"/>
      <c r="K24" s="19">
        <f t="shared" si="3"/>
        <v>0</v>
      </c>
    </row>
    <row r="25" spans="1:14" x14ac:dyDescent="0.2">
      <c r="A25" s="14"/>
      <c r="B25" s="106"/>
      <c r="C25" s="106"/>
      <c r="D25" s="106"/>
      <c r="E25" s="106"/>
      <c r="F25" s="106"/>
      <c r="G25" s="106"/>
      <c r="H25" s="15"/>
      <c r="I25" s="20"/>
      <c r="J25" s="92"/>
      <c r="K25" s="19">
        <f t="shared" si="3"/>
        <v>0</v>
      </c>
    </row>
    <row r="26" spans="1:14" x14ac:dyDescent="0.2">
      <c r="A26" s="14"/>
      <c r="B26" s="106"/>
      <c r="C26" s="106"/>
      <c r="D26" s="106"/>
      <c r="E26" s="106"/>
      <c r="F26" s="106"/>
      <c r="G26" s="106"/>
      <c r="H26" s="15"/>
      <c r="I26" s="20"/>
      <c r="J26" s="92"/>
      <c r="K26" s="19">
        <f t="shared" si="3"/>
        <v>0</v>
      </c>
    </row>
    <row r="27" spans="1:14" x14ac:dyDescent="0.2">
      <c r="A27" s="14"/>
      <c r="B27" s="106"/>
      <c r="C27" s="106"/>
      <c r="D27" s="106"/>
      <c r="E27" s="106"/>
      <c r="F27" s="106"/>
      <c r="G27" s="106"/>
      <c r="H27" s="15"/>
      <c r="I27" s="20"/>
      <c r="J27" s="92"/>
      <c r="K27" s="19">
        <f t="shared" si="3"/>
        <v>0</v>
      </c>
    </row>
    <row r="28" spans="1:14" ht="11.25" customHeight="1" x14ac:dyDescent="0.2">
      <c r="A28" s="14"/>
      <c r="B28" s="106"/>
      <c r="C28" s="106"/>
      <c r="D28" s="106"/>
      <c r="E28" s="106"/>
      <c r="F28" s="106"/>
      <c r="G28" s="106"/>
      <c r="H28" s="15"/>
      <c r="I28" s="20"/>
      <c r="J28" s="92"/>
      <c r="K28" s="19">
        <f t="shared" si="3"/>
        <v>0</v>
      </c>
    </row>
    <row r="29" spans="1:14" x14ac:dyDescent="0.2">
      <c r="A29" s="14"/>
      <c r="B29" s="106"/>
      <c r="C29" s="106"/>
      <c r="D29" s="106"/>
      <c r="E29" s="106"/>
      <c r="F29" s="106"/>
      <c r="G29" s="106"/>
      <c r="H29" s="15"/>
      <c r="I29" s="20"/>
      <c r="J29" s="92"/>
      <c r="K29" s="19">
        <f t="shared" si="3"/>
        <v>0</v>
      </c>
    </row>
    <row r="30" spans="1:14" x14ac:dyDescent="0.2">
      <c r="A30" s="14"/>
      <c r="B30" s="106"/>
      <c r="C30" s="106"/>
      <c r="D30" s="106"/>
      <c r="E30" s="106"/>
      <c r="F30" s="106"/>
      <c r="G30" s="106"/>
      <c r="H30" s="15"/>
      <c r="I30" s="20"/>
      <c r="J30" s="92"/>
      <c r="K30" s="19">
        <f t="shared" si="3"/>
        <v>0</v>
      </c>
    </row>
    <row r="31" spans="1:14" x14ac:dyDescent="0.2">
      <c r="A31" s="14"/>
      <c r="B31" s="106"/>
      <c r="C31" s="106"/>
      <c r="D31" s="106"/>
      <c r="E31" s="106"/>
      <c r="F31" s="106"/>
      <c r="G31" s="106"/>
      <c r="H31" s="15"/>
      <c r="I31" s="20"/>
      <c r="J31" s="92"/>
      <c r="K31" s="19">
        <f t="shared" si="3"/>
        <v>0</v>
      </c>
    </row>
    <row r="32" spans="1:14" x14ac:dyDescent="0.2">
      <c r="A32" s="14"/>
      <c r="B32" s="106"/>
      <c r="C32" s="106"/>
      <c r="D32" s="106"/>
      <c r="E32" s="106"/>
      <c r="F32" s="106"/>
      <c r="G32" s="106"/>
      <c r="H32" s="15"/>
      <c r="I32" s="20"/>
      <c r="J32" s="92"/>
      <c r="K32" s="19">
        <f t="shared" si="3"/>
        <v>0</v>
      </c>
    </row>
    <row r="33" spans="1:11" x14ac:dyDescent="0.2">
      <c r="A33" s="14"/>
      <c r="B33" s="106"/>
      <c r="C33" s="106"/>
      <c r="D33" s="106"/>
      <c r="E33" s="106"/>
      <c r="F33" s="106"/>
      <c r="G33" s="106"/>
      <c r="H33" s="15"/>
      <c r="I33" s="20"/>
      <c r="J33" s="92"/>
      <c r="K33" s="19">
        <f t="shared" si="3"/>
        <v>0</v>
      </c>
    </row>
    <row r="34" spans="1:11" x14ac:dyDescent="0.2">
      <c r="A34" s="14"/>
      <c r="B34" s="106"/>
      <c r="C34" s="106"/>
      <c r="D34" s="106"/>
      <c r="E34" s="106"/>
      <c r="F34" s="106"/>
      <c r="G34" s="106"/>
      <c r="H34" s="15"/>
      <c r="I34" s="20"/>
      <c r="J34" s="92"/>
      <c r="K34" s="19">
        <f t="shared" si="3"/>
        <v>0</v>
      </c>
    </row>
    <row r="35" spans="1:11" x14ac:dyDescent="0.2">
      <c r="A35" s="14"/>
      <c r="B35" s="106"/>
      <c r="C35" s="106"/>
      <c r="D35" s="106"/>
      <c r="E35" s="106"/>
      <c r="F35" s="106"/>
      <c r="G35" s="106"/>
      <c r="H35" s="15"/>
      <c r="I35" s="20"/>
      <c r="J35" s="92"/>
      <c r="K35" s="19">
        <f t="shared" si="3"/>
        <v>0</v>
      </c>
    </row>
    <row r="36" spans="1:11" x14ac:dyDescent="0.2">
      <c r="A36" s="14"/>
      <c r="B36" s="106"/>
      <c r="C36" s="106"/>
      <c r="D36" s="106"/>
      <c r="E36" s="106"/>
      <c r="F36" s="106"/>
      <c r="G36" s="106"/>
      <c r="H36" s="15"/>
      <c r="I36" s="20"/>
      <c r="J36" s="92"/>
      <c r="K36" s="19">
        <f t="shared" si="3"/>
        <v>0</v>
      </c>
    </row>
    <row r="37" spans="1:11" x14ac:dyDescent="0.2">
      <c r="A37" s="14"/>
      <c r="B37" s="106"/>
      <c r="C37" s="106"/>
      <c r="D37" s="106"/>
      <c r="E37" s="106"/>
      <c r="F37" s="106"/>
      <c r="G37" s="106"/>
      <c r="H37" s="15"/>
      <c r="I37" s="20"/>
      <c r="J37" s="92"/>
      <c r="K37" s="19">
        <f t="shared" si="3"/>
        <v>0</v>
      </c>
    </row>
    <row r="38" spans="1:11" x14ac:dyDescent="0.2">
      <c r="A38" s="14"/>
      <c r="B38" s="106"/>
      <c r="C38" s="106"/>
      <c r="D38" s="106"/>
      <c r="E38" s="106"/>
      <c r="F38" s="106"/>
      <c r="G38" s="106"/>
      <c r="H38" s="15"/>
      <c r="I38" s="20"/>
      <c r="J38" s="92"/>
      <c r="K38" s="19">
        <f t="shared" si="3"/>
        <v>0</v>
      </c>
    </row>
    <row r="39" spans="1:11" x14ac:dyDescent="0.2">
      <c r="A39" s="14"/>
      <c r="B39" s="106"/>
      <c r="C39" s="106"/>
      <c r="D39" s="106"/>
      <c r="E39" s="106"/>
      <c r="F39" s="106"/>
      <c r="G39" s="106"/>
      <c r="H39" s="15"/>
      <c r="I39" s="20"/>
      <c r="J39" s="92"/>
      <c r="K39" s="19">
        <f t="shared" si="3"/>
        <v>0</v>
      </c>
    </row>
    <row r="40" spans="1:11" x14ac:dyDescent="0.2">
      <c r="A40" s="14"/>
      <c r="B40" s="106"/>
      <c r="C40" s="106"/>
      <c r="D40" s="106"/>
      <c r="E40" s="106"/>
      <c r="F40" s="106"/>
      <c r="G40" s="106"/>
      <c r="H40" s="15"/>
      <c r="I40" s="20"/>
      <c r="J40" s="92"/>
      <c r="K40" s="19">
        <f t="shared" si="3"/>
        <v>0</v>
      </c>
    </row>
    <row r="41" spans="1:11" x14ac:dyDescent="0.2">
      <c r="A41" s="14"/>
      <c r="B41" s="106"/>
      <c r="C41" s="106"/>
      <c r="D41" s="106"/>
      <c r="E41" s="106"/>
      <c r="F41" s="106"/>
      <c r="G41" s="106"/>
      <c r="H41" s="15"/>
      <c r="I41" s="20"/>
      <c r="J41" s="92"/>
      <c r="K41" s="19">
        <f t="shared" si="3"/>
        <v>0</v>
      </c>
    </row>
    <row r="42" spans="1:11" x14ac:dyDescent="0.2">
      <c r="A42" s="14"/>
      <c r="B42" s="106"/>
      <c r="C42" s="106"/>
      <c r="D42" s="106"/>
      <c r="E42" s="106"/>
      <c r="F42" s="106"/>
      <c r="G42" s="106"/>
      <c r="H42" s="15"/>
      <c r="I42" s="20"/>
      <c r="J42" s="92"/>
      <c r="K42" s="19">
        <f t="shared" si="3"/>
        <v>0</v>
      </c>
    </row>
    <row r="43" spans="1:11" x14ac:dyDescent="0.2">
      <c r="A43" s="14"/>
      <c r="B43" s="106"/>
      <c r="C43" s="106"/>
      <c r="D43" s="106"/>
      <c r="E43" s="106"/>
      <c r="F43" s="106"/>
      <c r="G43" s="106"/>
      <c r="H43" s="15"/>
      <c r="I43" s="20"/>
      <c r="J43" s="92"/>
      <c r="K43" s="19">
        <f t="shared" si="3"/>
        <v>0</v>
      </c>
    </row>
    <row r="44" spans="1:11" x14ac:dyDescent="0.2">
      <c r="A44" s="14"/>
      <c r="B44" s="106"/>
      <c r="C44" s="106"/>
      <c r="D44" s="106"/>
      <c r="E44" s="106"/>
      <c r="F44" s="106"/>
      <c r="G44" s="106"/>
      <c r="H44" s="15"/>
      <c r="I44" s="20"/>
      <c r="J44" s="92"/>
      <c r="K44" s="19">
        <f t="shared" si="3"/>
        <v>0</v>
      </c>
    </row>
    <row r="45" spans="1:11" x14ac:dyDescent="0.2">
      <c r="A45" s="14"/>
      <c r="B45" s="106"/>
      <c r="C45" s="106"/>
      <c r="D45" s="106"/>
      <c r="E45" s="106"/>
      <c r="F45" s="106"/>
      <c r="G45" s="106"/>
      <c r="H45" s="15"/>
      <c r="I45" s="20"/>
      <c r="J45" s="92"/>
      <c r="K45" s="19">
        <f t="shared" si="3"/>
        <v>0</v>
      </c>
    </row>
    <row r="46" spans="1:11" x14ac:dyDescent="0.2">
      <c r="A46" s="14"/>
      <c r="B46" s="106"/>
      <c r="C46" s="106"/>
      <c r="D46" s="106"/>
      <c r="E46" s="106"/>
      <c r="F46" s="106"/>
      <c r="G46" s="106"/>
      <c r="H46" s="15"/>
      <c r="I46" s="20"/>
      <c r="J46" s="92"/>
      <c r="K46" s="19">
        <f t="shared" si="3"/>
        <v>0</v>
      </c>
    </row>
  </sheetData>
  <sheetProtection algorithmName="SHA-512" hashValue="6WYDc15P5jDQJdaOPeA/SIvd4XBxuBdivn6DsDOIxrKNn2HVWE/4DJW1b7nSO7gs48epEBYXsb2xIb0kfn7gRA==" saltValue="NbwQCzx72alYLGszIQ8/NQ==" spinCount="100000" sheet="1" objects="1" scenarios="1"/>
  <mergeCells count="46">
    <mergeCell ref="Q13:T13"/>
    <mergeCell ref="Q8:T8"/>
    <mergeCell ref="Q9:T9"/>
    <mergeCell ref="Q10:T10"/>
    <mergeCell ref="Q11:T11"/>
    <mergeCell ref="Q12:T12"/>
    <mergeCell ref="Q3:T3"/>
    <mergeCell ref="Q4:T4"/>
    <mergeCell ref="Q5:T5"/>
    <mergeCell ref="Q6:T6"/>
    <mergeCell ref="Q7:T7"/>
    <mergeCell ref="B42:G42"/>
    <mergeCell ref="B43:G43"/>
    <mergeCell ref="B44:G44"/>
    <mergeCell ref="B45:G45"/>
    <mergeCell ref="B46:G46"/>
    <mergeCell ref="B41:G41"/>
    <mergeCell ref="B30:G30"/>
    <mergeCell ref="B31:G31"/>
    <mergeCell ref="B32:G32"/>
    <mergeCell ref="B33:G33"/>
    <mergeCell ref="B34:G34"/>
    <mergeCell ref="B35:G35"/>
    <mergeCell ref="B36:G36"/>
    <mergeCell ref="B37:G37"/>
    <mergeCell ref="B38:G38"/>
    <mergeCell ref="B39:G39"/>
    <mergeCell ref="B40:G40"/>
    <mergeCell ref="B29:G29"/>
    <mergeCell ref="N18:N20"/>
    <mergeCell ref="B19:G19"/>
    <mergeCell ref="B20:G20"/>
    <mergeCell ref="B21:G21"/>
    <mergeCell ref="B22:G22"/>
    <mergeCell ref="B23:G23"/>
    <mergeCell ref="M18:M20"/>
    <mergeCell ref="B24:G24"/>
    <mergeCell ref="B25:G25"/>
    <mergeCell ref="B26:G26"/>
    <mergeCell ref="B27:G27"/>
    <mergeCell ref="B28:G28"/>
    <mergeCell ref="B16:G16"/>
    <mergeCell ref="B17:G17"/>
    <mergeCell ref="B18:G18"/>
    <mergeCell ref="A1:C1"/>
    <mergeCell ref="D1:K1"/>
  </mergeCells>
  <dataValidations xWindow="664" yWindow="566" count="2">
    <dataValidation type="list" allowBlank="1" showInputMessage="1" showErrorMessage="1" prompt="Selecteer welk uurtarief van toepassing is:_x000a_Onbetaalde eigen arbeid is € 35_x000a_Onbetaalde arbeid van vrijwilligers is € 22" sqref="J17:J46" xr:uid="{00000000-0002-0000-0700-000000000000}">
      <formula1>"22,35"</formula1>
    </dataValidation>
    <dataValidation type="list" allowBlank="1" showInputMessage="1" showErrorMessage="1" prompt="Selecteer via het drop-down menu welk werkpakket het betreft" sqref="A17:A46" xr:uid="{00000000-0002-0000-0700-000001000000}">
      <formula1>"1,2,3,4,5,6,7,8,9,10"</formula1>
    </dataValidation>
  </dataValidations>
  <pageMargins left="0.25" right="0.25" top="0.75" bottom="0.75" header="0.3" footer="0.3"/>
  <pageSetup paperSize="9" scale="69" orientation="landscape"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Blad8">
    <tabColor rgb="FF00B050"/>
    <pageSetUpPr fitToPage="1"/>
  </sheetPr>
  <dimension ref="A1:T46"/>
  <sheetViews>
    <sheetView showGridLines="0" workbookViewId="0">
      <selection activeCell="C10" sqref="C10"/>
    </sheetView>
  </sheetViews>
  <sheetFormatPr defaultColWidth="9" defaultRowHeight="12" x14ac:dyDescent="0.2"/>
  <cols>
    <col min="1" max="1" width="11.25" style="4" bestFit="1" customWidth="1"/>
    <col min="2" max="15" width="13.625" style="4" customWidth="1"/>
    <col min="16" max="16" width="4.125" style="4" customWidth="1"/>
    <col min="17" max="17" width="17.5" style="4" customWidth="1"/>
    <col min="18" max="18" width="10.875" style="4" customWidth="1"/>
    <col min="19" max="16384" width="9" style="4"/>
  </cols>
  <sheetData>
    <row r="1" spans="1:20" ht="15.75" x14ac:dyDescent="0.25">
      <c r="A1" s="110" t="s">
        <v>53</v>
      </c>
      <c r="B1" s="110"/>
      <c r="C1" s="111"/>
      <c r="D1" s="112">
        <f>Algemeen!B18</f>
        <v>0</v>
      </c>
      <c r="E1" s="113"/>
      <c r="F1" s="113"/>
      <c r="G1" s="113"/>
      <c r="H1" s="113"/>
      <c r="I1" s="113"/>
      <c r="J1" s="113"/>
      <c r="K1" s="114"/>
    </row>
    <row r="2" spans="1:20" x14ac:dyDescent="0.2">
      <c r="A2" s="4" t="s">
        <v>13</v>
      </c>
    </row>
    <row r="3" spans="1:20" ht="76.5" x14ac:dyDescent="0.2">
      <c r="A3" s="27" t="s">
        <v>14</v>
      </c>
      <c r="B3" s="94" t="s">
        <v>15</v>
      </c>
      <c r="C3" s="94" t="s">
        <v>87</v>
      </c>
      <c r="D3" s="95" t="s">
        <v>105</v>
      </c>
      <c r="E3" s="95" t="s">
        <v>65</v>
      </c>
      <c r="F3" s="95" t="s">
        <v>106</v>
      </c>
      <c r="G3" s="95" t="s">
        <v>85</v>
      </c>
      <c r="H3" s="95" t="s">
        <v>66</v>
      </c>
      <c r="I3" s="95" t="s">
        <v>67</v>
      </c>
      <c r="J3" s="95" t="s">
        <v>68</v>
      </c>
      <c r="K3" s="95" t="s">
        <v>86</v>
      </c>
      <c r="L3" s="95" t="s">
        <v>69</v>
      </c>
      <c r="M3" s="95" t="s">
        <v>104</v>
      </c>
      <c r="N3" s="28" t="s">
        <v>39</v>
      </c>
      <c r="O3" s="28" t="s">
        <v>16</v>
      </c>
      <c r="Q3" s="123" t="s">
        <v>46</v>
      </c>
      <c r="R3" s="123"/>
      <c r="S3" s="123"/>
      <c r="T3" s="123"/>
    </row>
    <row r="4" spans="1:20" ht="11.25" customHeight="1" x14ac:dyDescent="0.2">
      <c r="A4" s="21">
        <v>1</v>
      </c>
      <c r="B4" s="22">
        <f>IF((A17=1)*AND(I17&gt;0),K17,0)+IF((A18=1)*AND(I18&gt;0),K18,0)+IF((A19=1)*AND(I19&gt;0),K19,0)+IF((A20=1)*AND(I20&gt;0),K20,0)+IF((A21=1)*AND(I21&gt;0),K21,0)+IF((A22=1)*AND(I22&gt;0),K22,0)+IF((A23=1)*AND(I23&gt;0),K23,0)+IF((A24=1)*AND(I24&gt;0),K24,0)+IF((A25=1)*AND(I25&gt;0),K25,0)+IF((A26=1)*AND(I26&gt;0),K26,0)+IF((A27=1)*AND(I27&gt;0),K27,0)+IF((A28=1)*AND(I28&gt;0),K28,0)+IF((A29=1)*AND(I29&gt;0),K29,0)+IF((A30=1)*AND(I30&gt;0),K30,0)+IF((A31=1)*AND(I31&gt;0),K31,0)+IF((A32=1)*AND(I32&gt;0),K32,0)+IF((A33=1)*AND(I33&gt;0),K33,0)+IF((A34=1)*AND(I34&gt;0),K34,0)+IF((A35=1)*AND(I35&gt;0),K35,0)+IF((A36=1)*AND(I36&gt;0),K36,0)+IF((A37=1)*AND(I37&gt;0),K37,0)+IF((A38=1)*AND(I38&gt;0),K38,0)+IF((A39=1)*AND(I39&gt;0),K39,0)+IF((A40=1)*AND(I40&gt;0),K40,0)+IF((A41=1)*AND(I41&gt;0),K41,0)+IF((A42=1)*AND(I42&gt;0),K42,0)+IF((A43=1)*AND(I43&gt;0),K43,0)+IF((A44=1)*AND(I44&gt;0),K44,0)+IF((A45=1)*AND(I45&gt;0),K45,0)+IF((A46=1)*AND(I46&gt;0),K46,0)</f>
        <v>0</v>
      </c>
      <c r="C4" s="22">
        <f>IF((A17=1)*AND(J17&gt;0),K17,0)+IF((A18=1)*AND(J18&gt;0),K18,0)+IF((A19=1)*AND(J19&gt;0),K19,0)+IF((A20=1)*AND(J20&gt;0),K20,0)+IF((A21=1)*AND(J21&gt;0),K21,0)+IF((A22=1)*AND(J22&gt;0),K22,0)+IF((A23=1)*AND(J23&gt;0),K23,0)+IF((A24=1)*AND(J24&gt;0),K24,0)+IF((A25=1)*AND(J25&gt;0),K25,0)+IF((A26=1)*AND(J26&gt;0),K26,0)+IF((A27=1)*AND(J27&gt;0),K27,0)+IF((A28=1)*AND(J28&gt;0),K28,0)+IF((A29=1)*AND(J29&gt;0),K29,0)+IF((A30=1)*AND(J30&gt;0),K30,0)+IF((A31=1)*AND(J31&gt;0),K31,0)+IF((A32=1)*AND(J32&gt;0),K32,0)+IF((A33=1)*AND(J33&gt;0),K33,0)+IF((A34=1)*AND(J34&gt;0),K34,0)+IF((A35=1)*AND(J35&gt;0),K35,0)+IF((A36=1)*AND(J36&gt;0),K36,0)+IF((A37=1)*AND(J37&gt;0),K37,0)+IF((A38=1)*AND(J38&gt;0),K38,0)+IF((A39=1)*AND(J39&gt;0),K39,0)+IF((A40=1)*AND(J40&gt;0),K40,0)+IF((A41=1)*AND(J41&gt;0),K41,0)+IF((A42=1)*AND(J42&gt;0),K42,0)+IF((A43=1)*AND(J43&gt;0),K43,0)+IF((A44=1)*AND(J44&gt;0),K44,0)+IF((A45=1)*AND(J45&gt;0),K45,0)+IF((A46=1)*AND(J46&gt;0),K46,0)</f>
        <v>0</v>
      </c>
      <c r="D4" s="13"/>
      <c r="E4" s="78"/>
      <c r="F4" s="13"/>
      <c r="G4" s="13"/>
      <c r="H4" s="13"/>
      <c r="I4" s="13"/>
      <c r="J4" s="13"/>
      <c r="K4" s="13"/>
      <c r="L4" s="13"/>
      <c r="M4" s="13"/>
      <c r="N4" s="13"/>
      <c r="O4" s="12">
        <f t="shared" ref="O4:O14" si="0">B4+C4+D4+E4+F4+G4+H4+I4+J4+K4+L4+M4+N4</f>
        <v>0</v>
      </c>
      <c r="P4" s="4">
        <v>1</v>
      </c>
      <c r="Q4" s="124" t="str">
        <f>Algemeen!B21</f>
        <v>Projectmanagement</v>
      </c>
      <c r="R4" s="125"/>
      <c r="S4" s="125"/>
      <c r="T4" s="126"/>
    </row>
    <row r="5" spans="1:20" x14ac:dyDescent="0.2">
      <c r="A5" s="21">
        <v>2</v>
      </c>
      <c r="B5" s="22">
        <f>IF((A17=2)*AND(I17&gt;0),K17,0)+IF((A18=2)*AND(I18&gt;0),K18,0)+IF((A19=2)*AND(I19&gt;0),K19,0)+IF((A20=2)*AND(I20&gt;0),K20,0)+IF((A21=2)*AND(I21&gt;0),K21,0)+IF((A22=2)*AND(I22&gt;0),K22,0)+IF((A23=2)*AND(I23&gt;0),K23,0)+IF((A24=2)*AND(I24&gt;0),K24,0)+IF((A25=2)*AND(I25&gt;0),K25,0)+IF((A26=2)*AND(I26&gt;0),K26,0)+IF((A27=2)*AND(I27&gt;0),K27,0)+IF((A28=2)*AND(I28&gt;0),K28,0)+IF((A29=2)*AND(I29&gt;0),K29,0)+IF((A30=2)*AND(I30&gt;0),K30,0)+IF((A31=2)*AND(I31&gt;0),K31,0)+IF((A32=2)*AND(I32&gt;0),K32,0)+IF((A33=2)*AND(I33&gt;0),K33,0)+IF((A34=2)*AND(I34&gt;0),K34,0)+IF((A35=2)*AND(I35&gt;0),K35,0)+IF((A36=2)*AND(I36&gt;0),K36,0)+IF((A37=2)*AND(I37&gt;0),K37,0)+IF((A38=2)*AND(I38&gt;0),K38,0)+IF((A39=2)*AND(I39&gt;0),K39,0)+IF((A40=2)*AND(I40&gt;0),K40,0)+IF((A41=2)*AND(I41&gt;0),K41,0)+IF((A42=2)*AND(I42&gt;0),K42,0)+IF((A43=2)*AND(I43&gt;0),K43,0)+IF((A44=2)*AND(I44&gt;0),K44,0)+IF((A45=2)*AND(I45&gt;0),K45,0)+IF((A46=2)*AND(I46&gt;0),K46,0)</f>
        <v>0</v>
      </c>
      <c r="C5" s="22">
        <f>IF((A17=2)*AND(J17&gt;0),K17,0)+IF((A18=2)*AND(J18&gt;0),K18,0)+IF((A19=2)*AND(J19&gt;0),K19,0)+IF((A20=2)*AND(J20&gt;0),K20,0)+IF((A21=2)*AND(J21&gt;0),K21,0)+IF((A22=2)*AND(J22&gt;0),K22,0)+IF((A23=2)*AND(J23&gt;0),K23,0)+IF((A24=2)*AND(J24&gt;0),K24,0)+IF((A25=2)*AND(J25&gt;0),K25,0)+IF((A26=2)*AND(J26&gt;0),K26,0)+IF((A27=2)*AND(J27&gt;0),K27,0)+IF((A28=2)*AND(J28&gt;0),K28,0)+IF((A29=2)*AND(J29&gt;0),K29,0)+IF((A30=2)*AND(J30&gt;0),K30,0)+IF((A31=2)*AND(J31&gt;0),K31,0)+IF((A32=2)*AND(J32&gt;0),K32,0)+IF((A33=2)*AND(J33&gt;0),K33,0)+IF((A34=2)*AND(J34&gt;0),K34,0)+IF((A35=2)*AND(J35&gt;0),K35,0)+IF((A36=2)*AND(J36&gt;0),K36,0)+IF((A37=2)*AND(J37&gt;0),K37,0)+IF((A38=2)*AND(J38&gt;0),K38,0)+IF((A39=2)*AND(J39&gt;0),K39,0)+IF((A40=2)*AND(J40&gt;0),K40,0)+IF((A41=2)*AND(J41&gt;0),K41,0)+IF((A42=2)*AND(J42&gt;0),K42,0)+IF((A43=2)*AND(J43&gt;0),K43,0)+IF((A44=2)*AND(J44&gt;0),K44,0)+IF((A45=2)*AND(J45&gt;0),K45,0)+IF((A46=2)*AND(J46&gt;0),K46,0)</f>
        <v>0</v>
      </c>
      <c r="D5" s="13"/>
      <c r="E5" s="78"/>
      <c r="F5" s="13"/>
      <c r="G5" s="13"/>
      <c r="H5" s="13"/>
      <c r="I5" s="13"/>
      <c r="J5" s="13"/>
      <c r="K5" s="13"/>
      <c r="L5" s="13"/>
      <c r="M5" s="13"/>
      <c r="N5" s="13"/>
      <c r="O5" s="12">
        <f t="shared" si="0"/>
        <v>0</v>
      </c>
      <c r="P5" s="4">
        <v>2</v>
      </c>
      <c r="Q5" s="117" t="str">
        <f>Algemeen!B22</f>
        <v>Voorlichting en communicatie</v>
      </c>
      <c r="R5" s="118"/>
      <c r="S5" s="118"/>
      <c r="T5" s="119"/>
    </row>
    <row r="6" spans="1:20" x14ac:dyDescent="0.2">
      <c r="A6" s="21">
        <v>3</v>
      </c>
      <c r="B6" s="22">
        <f>IF((A17=3)*AND(I17&gt;0),K17,0)+IF((A18=3)*AND(I18&gt;0),K18,0)+IF((A19=3)*AND(I19&gt;0),K19,0)+IF((A20=3)*AND(I20&gt;0),K20,0)+IF((A21=3)*AND(I21&gt;0),K21,0)+IF((A22=3)*AND(I22&gt;0),K22,0)+IF((A23=3)*AND(I23&gt;0),K23,0)+IF((A24=3)*AND(I24&gt;0),K24,0)+IF((A25=3)*AND(I25&gt;0),K25,0)+IF((A26=3)*AND(I26&gt;0),K26,0)+IF((A27=3)*AND(I27&gt;0),K27,0)+IF((A28=3)*AND(I28&gt;0),K28,0)+IF((A29=3)*AND(I29&gt;0),K29,0)+IF((A30=3)*AND(I30&gt;0),K30,0)+IF((A31=3)*AND(I31&gt;0),K31,0)+IF((A32=3)*AND(I32&gt;0),K32,0)+IF((A33=3)*AND(I33&gt;0),K33,0)+IF((A34=3)*AND(I34&gt;0),K34,0)+IF((A35=3)*AND(I35&gt;0),K35,0)+IF((A36=3)*AND(I36&gt;0),K36,0)+IF((A37=3)*AND(I37&gt;0),K37,0)+IF((A38=3)*AND(I38&gt;0),K38,0)+IF((A39=3)*AND(I39&gt;0),K39,0)+IF((A40=3)*AND(I40&gt;0),K40,0)+IF((A41=3)*AND(I41&gt;0),K41,0)+IF((A42=3)*AND(I42&gt;0),K42,0)+IF((A43=3)*AND(I43&gt;0),K43,0)+IF((A44=3)*AND(I44&gt;0),K44,0)+IF((A45=3)*AND(I45&gt;0),K45,0)+IF((A46=3)*AND(I46&gt;0),K46,0)</f>
        <v>0</v>
      </c>
      <c r="C6" s="22">
        <f>IF((A17=3)*AND(J17&gt;0),K17,0)+IF((A18=3)*AND(J18&gt;0),K18,0)+IF((A19=3)*AND(J19&gt;0),K19,0)+IF((A20=3)*AND(J20&gt;0),K20,0)+IF((A21=3)*AND(J21&gt;0),K21,0)+IF((A22=3)*AND(J22&gt;0),K22,0)+IF((A23=3)*AND(J23&gt;0),K23,0)+IF((A24=3)*AND(J24&gt;0),K24,0)+IF((A25=3)*AND(J25&gt;0),K25,0)+IF((A26=3)*AND(J26&gt;0),K26,0)+IF((A27=3)*AND(J27&gt;0),K27,0)+IF((A28=3)*AND(J28&gt;0),K28,0)+IF((A29=3)*AND(J29&gt;0),K29,0)+IF((A30=3)*AND(J30&gt;0),K30,0)+IF((A31=3)*AND(J31&gt;0),K31,0)+IF((A32=3)*AND(J32&gt;0),K32,0)+IF((A33=3)*AND(J33&gt;0),K33,0)+IF((A34=3)*AND(J34&gt;0),K34,0)+IF((A35=3)*AND(J35&gt;0),K35,0)+IF((A36=3)*AND(J36&gt;0),K36,0)+IF((A37=3)*AND(J37&gt;0),K37,0)+IF((A38=3)*AND(J38&gt;0),K38,0)+IF((A39=3)*AND(J39&gt;0),K39,0)+IF((A40=3)*AND(J40&gt;0),K40,0)+IF((A41=3)*AND(J41&gt;0),K41,0)+IF((A42=3)*AND(J42&gt;0),K42,0)+IF((A43=3)*AND(J43&gt;0),K43,0)+IF((A44=3)*AND(J44&gt;0),K44,0)+IF((A45=3)*AND(J45&gt;0),K45,0)+IF((A46=3)*AND(J46&gt;0),K46,0)</f>
        <v>0</v>
      </c>
      <c r="D6" s="58"/>
      <c r="E6" s="78"/>
      <c r="F6" s="13"/>
      <c r="G6" s="58"/>
      <c r="H6" s="58"/>
      <c r="I6" s="58"/>
      <c r="J6" s="58"/>
      <c r="K6" s="58"/>
      <c r="L6" s="58"/>
      <c r="M6" s="58"/>
      <c r="N6" s="58"/>
      <c r="O6" s="12">
        <f t="shared" si="0"/>
        <v>0</v>
      </c>
      <c r="P6" s="4">
        <v>3</v>
      </c>
      <c r="Q6" s="117" t="str">
        <f>IF(Algemeen!B23="","",Algemeen!B23)</f>
        <v>Voorbereidingskosten</v>
      </c>
      <c r="R6" s="118"/>
      <c r="S6" s="118"/>
      <c r="T6" s="119"/>
    </row>
    <row r="7" spans="1:20" x14ac:dyDescent="0.2">
      <c r="A7" s="21">
        <v>4</v>
      </c>
      <c r="B7" s="22">
        <f>IF((A17=4)*AND(I17&gt;0),K17,0)+IF((A18=4)*AND(I18&gt;0),K18,0)+IF((A19=4)*AND(I19&gt;0),K19,0)+IF((A20=4)*AND(I20&gt;0),K20,0)+IF((A21=4)*AND(I21&gt;0),K21,0)+IF((A22=4)*AND(I22&gt;0),K22,0)+IF((A23=4)*AND(I23&gt;0),K23,0)+IF((A24=4)*AND(I24&gt;0),K24,0)+IF((A25=4)*AND(I25&gt;0),K25,0)+IF((A26=4)*AND(I26&gt;0),K26,0)+IF((A27=4)*AND(I27&gt;0),K27,0)+IF((A28=4)*AND(I28&gt;0),K28,0)+IF((A29=4)*AND(I29&gt;0),K29,0)+IF((A30=4)*AND(I30&gt;0),K30,0)+IF((A31=4)*AND(I31&gt;0),K31,0)+IF((A32=4)*AND(I32&gt;0),K32,0)+IF((A33=4)*AND(I33&gt;0),K33,0)+IF((A34=4)*AND(I34&gt;0),K34,0)+IF((A35=4)*AND(I35&gt;0),K35,0)+IF((A36=4)*AND(I36&gt;0),K36,0)+IF((A37=4)*AND(I37&gt;0),K37,0)+IF((A38=4)*AND(I38&gt;0),K38,0)+IF((A39=4)*AND(I39&gt;0),K39,0)+IF((A40=4)*AND(I40&gt;0),K40,0)+IF((A41=4)*AND(I41&gt;0),K41,0)+IF((A42=4)*AND(I42&gt;0),K42,0)+IF((A43=4)*AND(I43&gt;0),K43,0)+IF((A44=4)*AND(I44&gt;0),K44,0)+IF((A45=4)*AND(I45&gt;0),K45,0)+IF((A46=4)*AND(I46&gt;0),K46,0)</f>
        <v>0</v>
      </c>
      <c r="C7" s="22">
        <f>IF((A17=4)*AND(J17&gt;0),K17,0)+IF((A18=4)*AND(J18&gt;0),K18,0)+IF((A19=4)*AND(J19&gt;0),K19,0)+IF((A20=4)*AND(J20&gt;0),K20,0)+IF((A21=4)*AND(J21&gt;0),K21,0)+IF((A22=4)*AND(J22&gt;0),K22,0)+IF((A23=4)*AND(J23&gt;0),K23,0)+IF((A24=4)*AND(J24&gt;0),K24,0)+IF((A25=4)*AND(J25&gt;0),K25,0)+IF((A26=4)*AND(J26&gt;0),K26,0)+IF((A27=4)*AND(J27&gt;0),K27,0)+IF((A28=4)*AND(J28&gt;0),K28,0)+IF((A29=4)*AND(J29&gt;0),K29,0)+IF((A30=4)*AND(J30&gt;0),K30,0)+IF((A31=4)*AND(J31&gt;0),K31,0)+IF((A32=4)*AND(J32&gt;0),K32,0)+IF((A33=4)*AND(J33&gt;0),K33,0)+IF((A34=4)*AND(J34&gt;0),K34,0)+IF((A35=4)*AND(J35&gt;0),K35,0)+IF((A36=4)*AND(J36&gt;0),K36,0)+IF((A37=4)*AND(J37&gt;0),K37,0)+IF((A38=4)*AND(J38&gt;0),K38,0)+IF((A39=4)*AND(J39&gt;0),K39,0)+IF((A40=4)*AND(J40&gt;0),K40,0)+IF((A41=4)*AND(J41&gt;0),K41,0)+IF((A42=4)*AND(J42&gt;0),K42,0)+IF((A43=4)*AND(J43&gt;0),K43,0)+IF((A44=4)*AND(J44&gt;0),K44,0)+IF((A45=4)*AND(J45&gt;0),K45,0)+IF((A46=4)*AND(J46&gt;0),K46,0)</f>
        <v>0</v>
      </c>
      <c r="D7" s="13"/>
      <c r="E7" s="78"/>
      <c r="F7" s="13"/>
      <c r="G7" s="13"/>
      <c r="H7" s="13"/>
      <c r="I7" s="13"/>
      <c r="J7" s="13"/>
      <c r="K7" s="13"/>
      <c r="L7" s="13"/>
      <c r="M7" s="13"/>
      <c r="N7" s="13"/>
      <c r="O7" s="12">
        <f t="shared" si="0"/>
        <v>0</v>
      </c>
      <c r="P7" s="4">
        <v>4</v>
      </c>
      <c r="Q7" s="117" t="str">
        <f>IF(Algemeen!B24="","",Algemeen!B24)</f>
        <v/>
      </c>
      <c r="R7" s="118"/>
      <c r="S7" s="118"/>
      <c r="T7" s="119"/>
    </row>
    <row r="8" spans="1:20" x14ac:dyDescent="0.2">
      <c r="A8" s="21">
        <v>5</v>
      </c>
      <c r="B8" s="22">
        <f>IF((A17=5)*AND(I17&gt;0),K17,0)+IF((A18=5)*AND(I18&gt;0),K18,0)+IF((A19=5)*AND(I19&gt;0),K19,0)+IF((A20=5)*AND(I20&gt;0),K20,0)+IF((A21=5)*AND(I21&gt;0),K21,0)+IF((A22=5)*AND(I22&gt;0),K22,0)+IF((A23=5)*AND(I23&gt;0),K23,0)+IF((A24=5)*AND(I24&gt;0),K24,0)+IF((A25=5)*AND(I25&gt;0),K25,0)+IF((A26=5)*AND(I26&gt;0),K26,0)+IF((A27=5)*AND(I27&gt;0),K27,0)+IF((A28=5)*AND(I28&gt;0),K28,0)+IF((A29=5)*AND(I29&gt;0),K29,0)+IF((A30=5)*AND(I30&gt;0),K30,0)+IF((A31=5)*AND(I31&gt;0),K31,0)+IF((A32=5)*AND(I32&gt;0),K32,0)+IF((A33=5)*AND(I33&gt;0),K33,0)+IF((A34=5)*AND(I34&gt;0),K34,0)+IF((A35=5)*AND(I35&gt;0),K35,0)+IF((A36=5)*AND(I36&gt;0),K36,0)+IF((A37=5)*AND(I37&gt;0),K37,0)+IF((A38=5)*AND(I38&gt;0),K38,0)+IF((A39=5)*AND(I39&gt;0),K39,0)+IF((A40=5)*AND(I40&gt;0),K40,0)+IF((A41=5)*AND(I41&gt;0),K41,0)+IF((A42=5)*AND(I42&gt;0),K42,0)+IF((A43=5)*AND(I43&gt;0),K43,0)+IF((A44=5)*AND(I44&gt;0),K44,0)+IF((A45=5)*AND(I45&gt;0),K45,0)+IF((A46=5)*AND(I46&gt;0),K46,0)</f>
        <v>0</v>
      </c>
      <c r="C8" s="22">
        <f>IF((A17=5)*AND(J17&gt;0),K17,0)+IF((A18=5)*AND(J18&gt;0),K18,0)+IF((A19=5)*AND(J19&gt;0),K19,0)+IF((A20=5)*AND(J20&gt;0),K20,0)+IF((A21=5)*AND(J21&gt;0),K21,0)+IF((A22=5)*AND(J22&gt;0),K22,0)+IF((A23=5)*AND(J23&gt;0),K23,0)+IF((A24=5)*AND(J24&gt;0),K24,0)+IF((A25=5)*AND(J25&gt;0),K25,0)+IF((A26=5)*AND(J26&gt;0),K26,0)+IF((A27=5)*AND(J27&gt;0),K27,0)+IF((A28=5)*AND(J28&gt;0),K28,0)+IF((A29=5)*AND(J29&gt;0),K29,0)+IF((A30=5)*AND(J30&gt;0),K30,0)+IF((A31=5)*AND(J31&gt;0),K31,0)+IF((A32=5)*AND(J32&gt;0),K32,0)+IF((A33=5)*AND(J33&gt;0),K33,0)+IF((A34=5)*AND(J34&gt;0),K34,0)+IF((A35=5)*AND(J35&gt;0),K35,0)+IF((A36=5)*AND(J36&gt;0),K36,0)+IF((A37=5)*AND(J37&gt;0),K37,0)+IF((A38=5)*AND(J38&gt;0),K38,0)+IF((A39=5)*AND(J39&gt;0),K39,0)+IF((A40=5)*AND(J40&gt;0),K40,0)+IF((A41=5)*AND(J41&gt;0),K41,0)+IF((A42=5)*AND(J42&gt;0),K42,0)+IF((A43=5)*AND(J43&gt;0),K43,0)+IF((A44=5)*AND(J44&gt;0),K44,0)+IF((A45=5)*AND(J45&gt;0),K45,0)+IF((A46=5)*AND(J46&gt;0),K46,0)</f>
        <v>0</v>
      </c>
      <c r="D8" s="13"/>
      <c r="E8" s="78"/>
      <c r="F8" s="13"/>
      <c r="G8" s="13"/>
      <c r="H8" s="13"/>
      <c r="I8" s="13"/>
      <c r="J8" s="13"/>
      <c r="K8" s="13"/>
      <c r="L8" s="13"/>
      <c r="M8" s="13"/>
      <c r="N8" s="13"/>
      <c r="O8" s="12">
        <f t="shared" si="0"/>
        <v>0</v>
      </c>
      <c r="P8" s="4">
        <v>5</v>
      </c>
      <c r="Q8" s="117" t="str">
        <f>IF(Algemeen!B25="","",Algemeen!B25)</f>
        <v/>
      </c>
      <c r="R8" s="118"/>
      <c r="S8" s="118"/>
      <c r="T8" s="119"/>
    </row>
    <row r="9" spans="1:20" x14ac:dyDescent="0.2">
      <c r="A9" s="21">
        <v>6</v>
      </c>
      <c r="B9" s="22">
        <f>IF((A17=6)*AND(I17&gt;0),K17,0)+IF((A18=6)*AND(I18&gt;0),K18,0)+IF((A19=6)*AND(I19&gt;0),K19,0)+IF((A20=6)*AND(I20&gt;0),K20,0)+IF((A21=6)*AND(I21&gt;0),K21,0)+IF((A22=6)*AND(I22&gt;0),K22,0)+IF((A23=6)*AND(I23&gt;0),K23,0)+IF((A24=6)*AND(I24&gt;0),K24,0)+IF((A25=6)*AND(I25&gt;0),K25,0)+IF((A26=6)*AND(I26&gt;0),K26,0)+IF((A27=6)*AND(I27&gt;0),K27,0)+IF((A28=6)*AND(I28&gt;0),K28,0)+IF((A29=6)*AND(I29&gt;0),K29,0)+IF((A30=6)*AND(I30&gt;0),K30,0)+IF((A31=6)*AND(I31&gt;0),K31,0)+IF((A32=6)*AND(I32&gt;0),K32,0)+IF((A33=6)*AND(I33&gt;0),K33,0)+IF((A34=6)*AND(I34&gt;0),K34,0)+IF((A35=6)*AND(I35&gt;0),K35,0)+IF((A36=6)*AND(I36&gt;0),K36,0)+IF((A37=6)*AND(I37&gt;0),K37,0)+IF((A38=6)*AND(I38&gt;0),K38,0)+IF((A39=6)*AND(I39&gt;0),K39,0)+IF((A40=6)*AND(I40&gt;0),K40,0)+IF((A41=6)*AND(I41&gt;0),K41,0)+IF((A42=6)*AND(I42&gt;0),K42,0)+IF((A43=6)*AND(I43&gt;0),K43,0)+IF((A44=6)*AND(I44&gt;0),K44,0)+IF((A45=6)*AND(I45&gt;0),K45,0)+IF((A46=6)*AND(I46&gt;0),K46,0)</f>
        <v>0</v>
      </c>
      <c r="C9" s="22">
        <f>IF((A17=6)*AND(J17&gt;0),K17,0)+IF((A18=6)*AND(J18&gt;0),K18,0)+IF((A19=6)*AND(J19&gt;0),K19,0)+IF((A20=6)*AND(J20&gt;0),K20,0)+IF((A21=6)*AND(J21&gt;0),K21,0)+IF((A22=6)*AND(J22&gt;0),K22,0)+IF((A23=6)*AND(J23&gt;0),K23,0)+IF((A24=6)*AND(J24&gt;0),K24,0)+IF((A25=6)*AND(J25&gt;0),K25,0)+IF((A26=6)*AND(J26&gt;0),K26,0)+IF((A27=6)*AND(J27&gt;0),K27,0)+IF((A28=6)*AND(J28&gt;0),K28,0)+IF((A29=6)*AND(J29&gt;0),K29,0)+IF((A30=6)*AND(J30&gt;0),K30,0)+IF((A31=6)*AND(J31&gt;0),K31,0)+IF((A32=6)*AND(J32&gt;0),K32,0)+IF((A33=6)*AND(J33&gt;0),K33,0)+IF((A34=6)*AND(J34&gt;0),K34,0)+IF((A35=6)*AND(J35&gt;0),K35,0)+IF((A36=6)*AND(J36&gt;0),K36,0)+IF((A37=6)*AND(J37&gt;0),K37,0)+IF((A38=6)*AND(J38&gt;0),K38,0)+IF((A39=6)*AND(J39&gt;0),K39,0)+IF((A40=6)*AND(J40&gt;0),K40,0)+IF((A41=6)*AND(J41&gt;0),K41,0)+IF((A42=6)*AND(J42&gt;0),K42,0)+IF((A43=6)*AND(J43&gt;0),K43,0)+IF((A44=6)*AND(J44&gt;0),K44,0)+IF((A45=6)*AND(J45&gt;0),K45,0)+IF((A46=6)*AND(J46&gt;0),K46,0)</f>
        <v>0</v>
      </c>
      <c r="D9" s="13"/>
      <c r="E9" s="78"/>
      <c r="F9" s="13"/>
      <c r="G9" s="13"/>
      <c r="H9" s="13"/>
      <c r="I9" s="13"/>
      <c r="J9" s="13"/>
      <c r="K9" s="13"/>
      <c r="L9" s="13"/>
      <c r="M9" s="13"/>
      <c r="N9" s="13"/>
      <c r="O9" s="12">
        <f t="shared" si="0"/>
        <v>0</v>
      </c>
      <c r="P9" s="4">
        <v>6</v>
      </c>
      <c r="Q9" s="117" t="str">
        <f>IF(Algemeen!B26="","",Algemeen!B26)</f>
        <v/>
      </c>
      <c r="R9" s="118"/>
      <c r="S9" s="118"/>
      <c r="T9" s="119"/>
    </row>
    <row r="10" spans="1:20" x14ac:dyDescent="0.2">
      <c r="A10" s="21">
        <v>7</v>
      </c>
      <c r="B10" s="22">
        <f>IF((A17=7)*AND(I17&gt;0),K17,0)+IF((A18=7)*AND(I18&gt;0),K18,0)+IF((A19=7)*AND(I19&gt;0),K19,0)+IF((A20=7)*AND(I20&gt;0),K20,0)+IF((A21=7)*AND(I21&gt;0),K21,0)+IF((A22=7)*AND(I22&gt;0),K22,0)+IF((A23=7)*AND(I23&gt;0),K23,0)+IF((A24=7)*AND(I24&gt;0),K24,0)+IF((A25=7)*AND(I25&gt;0),K25,0)+IF((A26=7)*AND(I26&gt;0),K26,0)+IF((A27=7)*AND(I27&gt;0),K27,0)+IF((A28=7)*AND(I28&gt;0),K28,0)+IF((A29=7)*AND(I29&gt;0),K29,0)+IF((A30=7)*AND(I30&gt;0),K30,0)+IF((A31=7)*AND(I31&gt;0),K31,0)+IF((A32=7)*AND(I32&gt;0),K32,0)+IF((A33=7)*AND(I33&gt;0),K33,0)+IF((A34=7)*AND(I34&gt;0),K34,0)+IF((A35=7)*AND(I35&gt;0),K35,0)+IF((A36=7)*AND(I36&gt;0),K36,0)+IF((A37=7)*AND(I37&gt;0),K37,0)+IF((A38=7)*AND(I38&gt;0),K38,0)+IF((A39=7)*AND(I39&gt;0),K39,0)+IF((A40=7)*AND(I40&gt;0),K40,0)+IF((A41=7)*AND(I41&gt;0),K41,0)+IF((A42=7)*AND(I42&gt;0),K42,0)+IF((A43=7)*AND(I43&gt;0),K43,0)+IF((A44=7)*AND(I44&gt;0),K44,0)+IF((A45=7)*AND(I45&gt;0),K45,0)+IF((A46=7)*AND(I46&gt;0),K46,0)</f>
        <v>0</v>
      </c>
      <c r="C10" s="22">
        <f>IF((A17=7)*AND(J17&gt;0),K17,0)+IF((A18=7)*AND(J18&gt;0),K18,0)+IF((A19=7)*AND(J19&gt;0),K19,0)+IF((A20=7)*AND(J20&gt;0),K20,0)+IF((A21=7)*AND(J21&gt;0),K21,0)+IF((A22=7)*AND(J22&gt;0),K22,0)+IF((A23=7)*AND(J23&gt;0),K23,0)+IF((A24=7)*AND(J24&gt;0),K24,0)+IF((A25=7)*AND(J25&gt;0),K25,0)+IF((A26=7)*AND(J26&gt;0),K26,0)+IF((A27=7)*AND(J27&gt;0),K27,0)+IF((A28=7)*AND(J28&gt;0),K28,0)+IF((A29=7)*AND(J29&gt;0),K29,0)+IF((A30=7)*AND(J30&gt;0),K30,0)+IF((A31=7)*AND(J31&gt;0),K31,0)+IF((A32=7)*AND(J32&gt;0),K32,0)+IF((A33=7)*AND(J33&gt;0),K33,0)+IF((A34=7)*AND(J34&gt;0),K34,0)+IF((A35=7)*AND(J35&gt;0),K35,0)+IF((A36=7)*AND(J36&gt;0),K36,0)+IF((A37=7)*AND(J37&gt;0),K37,0)+IF((A38=7)*AND(J38&gt;0),K38,0)+IF((A39=7)*AND(J39&gt;0),K39,0)+IF((A40=7)*AND(J40&gt;0),K40,0)+IF((A41=7)*AND(J41&gt;0),K41,0)+IF((A42=7)*AND(J42&gt;0),K42,0)+IF((A43=7)*AND(J43&gt;0),K43,0)+IF((A44=7)*AND(J44&gt;0),K44,0)+IF((A45=7)*AND(J45&gt;0),K45,0)+IF((A46=7)*AND(J46&gt;0),K46,0)</f>
        <v>0</v>
      </c>
      <c r="D10" s="13"/>
      <c r="E10" s="78"/>
      <c r="F10" s="13"/>
      <c r="G10" s="13"/>
      <c r="H10" s="13"/>
      <c r="I10" s="13"/>
      <c r="J10" s="13"/>
      <c r="K10" s="13"/>
      <c r="L10" s="13"/>
      <c r="M10" s="13"/>
      <c r="N10" s="13"/>
      <c r="O10" s="12">
        <f t="shared" si="0"/>
        <v>0</v>
      </c>
      <c r="P10" s="4">
        <v>7</v>
      </c>
      <c r="Q10" s="117" t="str">
        <f>IF(Algemeen!B27="","",Algemeen!B27)</f>
        <v/>
      </c>
      <c r="R10" s="118"/>
      <c r="S10" s="118"/>
      <c r="T10" s="119"/>
    </row>
    <row r="11" spans="1:20" x14ac:dyDescent="0.2">
      <c r="A11" s="21">
        <v>8</v>
      </c>
      <c r="B11" s="22">
        <f>IF((A17=8)*AND(I17&gt;0),K17,0)+IF((A18=8)*AND(I18&gt;0),K18,0)+IF((A19=8)*AND(I19&gt;0),K19,0)+IF((A20=8)*AND(I20&gt;0),K20,0)+IF((A21=8)*AND(I21&gt;0),K21,0)+IF((A22=8)*AND(I22&gt;0),K22,0)+IF((A23=8)*AND(I23&gt;0),K23,0)+IF((A24=8)*AND(I24&gt;0),K24,0)+IF((A25=8)*AND(I25&gt;0),K25,0)+IF((A26=8)*AND(I26&gt;0),K26,0)+IF((A27=8)*AND(I27&gt;0),K27,0)+IF((A28=8)*AND(I28&gt;0),K28,0)+IF((A29=8)*AND(I29&gt;0),K29,0)+IF((A30=8)*AND(I30&gt;0),K30,0)+IF((A31=8)*AND(I31&gt;0),K31,0)+IF((A32=8)*AND(I32&gt;0),K32,0)+IF((A33=8)*AND(I33&gt;0),K33,0)+IF((A34=8)*AND(I34&gt;0),K34,0)+IF((A35=8)*AND(I35&gt;0),K35,0)+IF((A36=8)*AND(I36&gt;0),K36,0)+IF((A37=8)*AND(I37&gt;0),K37,0)+IF((A38=8)*AND(I38&gt;0),K38,0)+IF((A39=8)*AND(I39&gt;0),K39,0)+IF((A40=8)*AND(I40&gt;0),K40,0)+IF((A41=8)*AND(I41&gt;0),K41,0)+IF((A42=8)*AND(I42&gt;0),K42,0)+IF((A43=8)*AND(I43&gt;0),K43,0)+IF((A44=8)*AND(I44&gt;0),K44,0)+IF((A45=8)*AND(I45&gt;0),K45,0)+IF((A46=8)*AND(I46&gt;0),K46,0)</f>
        <v>0</v>
      </c>
      <c r="C11" s="22">
        <f>IF((A17=8)*AND(J17&gt;0),K17,0)+IF((A18=8)*AND(J18&gt;0),K18,0)+IF((A19=8)*AND(J19&gt;0),K19,0)+IF((A20=8)*AND(J20&gt;0),K20,0)+IF((A21=8)*AND(J21&gt;0),K21,0)+IF((A22=8)*AND(J22&gt;0),K22,0)+IF((A23=8)*AND(J23&gt;0),K23,0)+IF((A24=8)*AND(J24&gt;0),K24,0)+IF((A25=8)*AND(J25&gt;0),K25,0)+IF((A26=8)*AND(J26&gt;0),K26,0)+IF((A27=8)*AND(J27&gt;0),K27,0)+IF((A28=8)*AND(J28&gt;0),K28,0)+IF((A29=8)*AND(J29&gt;0),K29,0)+IF((A30=8)*AND(J30&gt;0),K30,0)+IF((A31=8)*AND(J31&gt;0),K31,0)+IF((A32=8)*AND(J32&gt;0),K32,0)+IF((A33=8)*AND(J33&gt;0),K33,0)+IF((A34=8)*AND(J34&gt;0),K34,0)+IF((A35=8)*AND(J35&gt;0),K35,0)+IF((A36=8)*AND(J36&gt;0),K36,0)+IF((A37=8)*AND(J37&gt;0),K37,0)+IF((A38=8)*AND(J38&gt;0),K38,0)+IF((A39=8)*AND(J39&gt;0),K39,0)+IF((A40=8)*AND(J40&gt;0),K40,0)+IF((A41=8)*AND(J41&gt;0),K41,0)+IF((A42=8)*AND(J42&gt;0),K42,0)+IF((A43=8)*AND(J43&gt;0),K43,0)+IF((A44=8)*AND(J44&gt;0),K44,0)+IF((A45=8)*AND(J45&gt;0),K45,0)+IF((A46=8)*AND(J46&gt;0),K46,0)</f>
        <v>0</v>
      </c>
      <c r="D11" s="13"/>
      <c r="E11" s="78"/>
      <c r="F11" s="13"/>
      <c r="G11" s="13"/>
      <c r="H11" s="13"/>
      <c r="I11" s="13"/>
      <c r="J11" s="13"/>
      <c r="K11" s="13"/>
      <c r="L11" s="13"/>
      <c r="M11" s="13"/>
      <c r="N11" s="13"/>
      <c r="O11" s="12">
        <f t="shared" si="0"/>
        <v>0</v>
      </c>
      <c r="P11" s="4">
        <v>8</v>
      </c>
      <c r="Q11" s="117" t="str">
        <f>IF(Algemeen!B28="","",Algemeen!B28)</f>
        <v/>
      </c>
      <c r="R11" s="118"/>
      <c r="S11" s="118"/>
      <c r="T11" s="119"/>
    </row>
    <row r="12" spans="1:20" x14ac:dyDescent="0.2">
      <c r="A12" s="21">
        <v>9</v>
      </c>
      <c r="B12" s="22">
        <f>IF((A17=9)*AND(I17&gt;0),K17,0)+IF((A18=9)*AND(I18&gt;0),K18,0)+IF((A19=9)*AND(I19&gt;0),K19,0)+IF((A20=9)*AND(I20&gt;0),K20,0)+IF((A21=9)*AND(I21&gt;0),K21,0)+IF((A22=9)*AND(I22&gt;0),K22,0)+IF((A23=9)*AND(I23&gt;0),K23,0)+IF((A24=9)*AND(I24&gt;0),K24,0)+IF((A25=9)*AND(I25&gt;0),K25,0)+IF((A26=9)*AND(I26&gt;0),K26,0)+IF((A27=9)*AND(I27&gt;0),K27,0)+IF((A28=9)*AND(I28&gt;0),K28,0)+IF((A29=9)*AND(I29&gt;0),K29,0)+IF((A30=9)*AND(I30&gt;0),K30,0)+IF((A31=9)*AND(I31&gt;0),K31,0)+IF((A32=9)*AND(I32&gt;0),K32,0)+IF((A33=9)*AND(I33&gt;0),K33,0)+IF((A34=9)*AND(I34&gt;0),K34,0)+IF((A35=9)*AND(I35&gt;0),K35,0)+IF((A36=9)*AND(I36&gt;0),K36,0)+IF((A37=9)*AND(I37&gt;0),K37,0)+IF((A38=9)*AND(I38&gt;0),K38,0)+IF((A39=9)*AND(I39&gt;0),K39,0)+IF((A40=9)*AND(I40&gt;0),K40,0)+IF((A41=9)*AND(I41&gt;0),K41,0)+IF((A42=9)*AND(I42&gt;0),K42,0)+IF((A43=9)*AND(I43&gt;0),K43,0)+IF((A44=9)*AND(I44&gt;0),K44,0)+IF((A45=9)*AND(I45&gt;0),K45,0)+IF((A46=9)*AND(I46&gt;0),K46,0)</f>
        <v>0</v>
      </c>
      <c r="C12" s="22">
        <f>IF((A17=9)*AND(J17&gt;0),K17,0)+IF((A18=9)*AND(J18&gt;0),K18,0)+IF((A19=9)*AND(J19&gt;0),K19,0)+IF((A20=9)*AND(J20&gt;0),K20,0)+IF((A21=9)*AND(J21&gt;0),K21,0)+IF((A22=9)*AND(J22&gt;0),K22,0)+IF((A23=9)*AND(J23&gt;0),K23,0)+IF((A24=9)*AND(J24&gt;0),K24,0)+IF((A25=9)*AND(J25&gt;0),K25,0)+IF((A26=9)*AND(J26&gt;0),K26,0)+IF((A27=9)*AND(J27&gt;0),K27,0)+IF((A28=9)*AND(J28&gt;0),K28,0)+IF((A29=9)*AND(J29&gt;0),K29,0)+IF((A30=9)*AND(J30&gt;0),K30,0)+IF((A31=9)*AND(J31&gt;0),K31,0)+IF((A32=9)*AND(J32&gt;0),K32,0)+IF((A33=9)*AND(J33&gt;0),K33,0)+IF((A34=9)*AND(J34&gt;0),K34,0)+IF((A35=9)*AND(J35&gt;0),K35,0)+IF((A36=9)*AND(J36&gt;0),K36,0)+IF((A37=9)*AND(J37&gt;0),K37,0)+IF((A38=9)*AND(J38&gt;0),K38,0)+IF((A39=9)*AND(J39&gt;0),K39,0)+IF((A40=9)*AND(J40&gt;0),K40,0)+IF((A41=9)*AND(J41&gt;0),K41,0)+IF((A42=9)*AND(J42&gt;0),K42,0)+IF((A43=9)*AND(J43&gt;0),K43,0)+IF((A44=9)*AND(J44&gt;0),K44,0)+IF((A45=9)*AND(J45&gt;0),K45,0)+IF((A46=9)*AND(J46&gt;0),K46,0)</f>
        <v>0</v>
      </c>
      <c r="D12" s="13"/>
      <c r="E12" s="78"/>
      <c r="F12" s="13"/>
      <c r="G12" s="13"/>
      <c r="H12" s="13"/>
      <c r="I12" s="13"/>
      <c r="J12" s="13"/>
      <c r="K12" s="13"/>
      <c r="L12" s="13"/>
      <c r="M12" s="13"/>
      <c r="N12" s="13"/>
      <c r="O12" s="12">
        <f t="shared" si="0"/>
        <v>0</v>
      </c>
      <c r="P12" s="4">
        <v>9</v>
      </c>
      <c r="Q12" s="117" t="str">
        <f>IF(Algemeen!B29="","",Algemeen!B29)</f>
        <v/>
      </c>
      <c r="R12" s="118"/>
      <c r="S12" s="118"/>
      <c r="T12" s="119"/>
    </row>
    <row r="13" spans="1:20" x14ac:dyDescent="0.2">
      <c r="A13" s="21">
        <v>10</v>
      </c>
      <c r="B13" s="22">
        <f>IF((A17=10)*AND(I17&gt;0),K17,0)+IF((A18=10)*AND(I18&gt;0),K18,0)+IF((A19=10)*AND(I19&gt;0),K19,0)+IF((A20=10)*AND(I20&gt;0),K20,0)+IF((A21=10)*AND(I21&gt;0),K21,0)+IF((A22=10)*AND(I22&gt;0),K22,0)+IF((A23=10)*AND(I23&gt;0),K23,0)+IF((A24=10)*AND(I24&gt;0),K24,0)+IF((A25=10)*AND(I25&gt;0),K25,0)+IF((A26=10)*AND(I26&gt;0),K26,0)+IF((A27=10)*AND(I27&gt;0),K27,0)+IF((A28=10)*AND(I28&gt;0),K28,0)+IF((A29=10)*AND(I29&gt;0),K29,0)+IF((A30=10)*AND(I30&gt;0),K30,0)+IF((A31=10)*AND(I31&gt;0),K31,0)+IF((A32=10)*AND(I32&gt;0),K32,0)+IF((A33=10)*AND(I33&gt;0),K33,0)+IF((A34=10)*AND(I34&gt;0),K34,0)+IF((A35=10)*AND(I35&gt;0),K35,0)+IF((A36=10)*AND(I36&gt;0),K36,0)+IF((A37=10)*AND(I37&gt;0),K37,0)+IF((A38=10)*AND(I38&gt;0),K38,0)+IF((A39=10)*AND(I39&gt;0),K39,0)+IF((A40=10)*AND(I40&gt;0),K40,0)+IF((A41=10)*AND(I41&gt;0),K41,0)+IF((A42=10)*AND(I42&gt;0),K42,0)+IF((A43=10)*AND(I43&gt;0),K43,0)+IF((A44=10)*AND(I44&gt;0),K44,0)+IF((A45=10)*AND(I45&gt;0),K45,0)+IF((A46=10)*AND(I46&gt;0),K46,0)</f>
        <v>0</v>
      </c>
      <c r="C13" s="22">
        <f>IF((A17=10)*AND(J17&gt;0),K17,0)+IF((A18=10)*AND(J18&gt;0),K18,0)+IF((A19=10)*AND(J19&gt;0),K19,0)+IF((A20=10)*AND(J20&gt;0),K20,0)+IF((A21=10)*AND(J21&gt;0),K21,0)+IF((A22=10)*AND(J22&gt;0),K22,0)+IF((A23=10)*AND(J23&gt;0),K23,0)+IF((A24=10)*AND(J24&gt;0),K24,0)+IF((A25=10)*AND(J25&gt;0),K25,0)+IF((A26=10)*AND(J26&gt;0),K26,0)+IF((A27=10)*AND(J27&gt;0),K27,0)+IF((A28=10)*AND(J28&gt;0),K28,0)+IF((A29=10)*AND(J29&gt;0),K29,0)+IF((A30=10)*AND(J30&gt;0),K30,0)+IF((A31=10)*AND(J31&gt;0),K31,0)+IF((A32=10)*AND(J32&gt;0),K32,0)+IF((A33=10)*AND(J33&gt;0),K33,0)+IF((A34=10)*AND(J34&gt;0),K34,0)+IF((A35=10)*AND(J35&gt;0),K35,0)+IF((A36=10)*AND(J36&gt;0),K36,0)+IF((A37=10)*AND(J37&gt;0),K37,0)+IF((A38=10)*AND(J38&gt;0),K38,0)+IF((A39=10)*AND(J39&gt;0),K39,0)+IF((A40=10)*AND(J40&gt;0),K40,0)+IF((A41=10)*AND(J41&gt;0),K41,0)+IF((A42=10)*AND(J42&gt;0),K42,0)+IF((A43=10)*AND(J43&gt;0),K43,0)+IF((A44=10)*AND(J44&gt;0),K44,0)+IF((A45=10)*AND(J45&gt;0),K45,0)+IF((A46=10)*AND(J46&gt;0),K46,0)</f>
        <v>0</v>
      </c>
      <c r="D13" s="13"/>
      <c r="E13" s="78"/>
      <c r="F13" s="13"/>
      <c r="G13" s="13"/>
      <c r="H13" s="13"/>
      <c r="I13" s="13"/>
      <c r="J13" s="13"/>
      <c r="K13" s="13"/>
      <c r="L13" s="13"/>
      <c r="M13" s="13"/>
      <c r="N13" s="13"/>
      <c r="O13" s="12">
        <f t="shared" si="0"/>
        <v>0</v>
      </c>
      <c r="P13" s="4">
        <v>10</v>
      </c>
      <c r="Q13" s="120" t="str">
        <f>IF(Algemeen!B30="","",Algemeen!B30)</f>
        <v/>
      </c>
      <c r="R13" s="121"/>
      <c r="S13" s="121"/>
      <c r="T13" s="122"/>
    </row>
    <row r="14" spans="1:20" x14ac:dyDescent="0.2">
      <c r="A14" s="17" t="s">
        <v>17</v>
      </c>
      <c r="B14" s="18">
        <f>B4+B5+B6+B7+B8+B9+B10+B11+B12+B13</f>
        <v>0</v>
      </c>
      <c r="C14" s="18">
        <f t="shared" ref="C14" si="1">C4+C5+C6+C7+C8+C9+C10+C11+C12+C13</f>
        <v>0</v>
      </c>
      <c r="D14" s="18">
        <f t="shared" ref="D14:N14" si="2">D4+D5+D6+D7+D8+D9+D10+D11+D12+D13</f>
        <v>0</v>
      </c>
      <c r="E14" s="18">
        <f t="shared" si="2"/>
        <v>0</v>
      </c>
      <c r="F14" s="18">
        <f t="shared" si="2"/>
        <v>0</v>
      </c>
      <c r="G14" s="18">
        <f t="shared" si="2"/>
        <v>0</v>
      </c>
      <c r="H14" s="18">
        <f t="shared" si="2"/>
        <v>0</v>
      </c>
      <c r="I14" s="18">
        <f t="shared" si="2"/>
        <v>0</v>
      </c>
      <c r="J14" s="18">
        <f t="shared" si="2"/>
        <v>0</v>
      </c>
      <c r="K14" s="18">
        <f t="shared" si="2"/>
        <v>0</v>
      </c>
      <c r="L14" s="18">
        <f t="shared" si="2"/>
        <v>0</v>
      </c>
      <c r="M14" s="18">
        <f t="shared" si="2"/>
        <v>0</v>
      </c>
      <c r="N14" s="18">
        <f t="shared" si="2"/>
        <v>0</v>
      </c>
      <c r="O14" s="11">
        <f t="shared" si="0"/>
        <v>0</v>
      </c>
    </row>
    <row r="15" spans="1:20" x14ac:dyDescent="0.2">
      <c r="F15" s="5"/>
    </row>
    <row r="16" spans="1:20" s="10" customFormat="1" ht="38.25" x14ac:dyDescent="0.3">
      <c r="A16" s="16" t="s">
        <v>14</v>
      </c>
      <c r="B16" s="116" t="s">
        <v>18</v>
      </c>
      <c r="C16" s="116"/>
      <c r="D16" s="116"/>
      <c r="E16" s="116"/>
      <c r="F16" s="116"/>
      <c r="G16" s="116"/>
      <c r="H16" s="16" t="s">
        <v>19</v>
      </c>
      <c r="I16" s="16" t="s">
        <v>21</v>
      </c>
      <c r="J16" s="16" t="s">
        <v>59</v>
      </c>
      <c r="K16" s="16" t="s">
        <v>20</v>
      </c>
      <c r="M16" s="26" t="s">
        <v>60</v>
      </c>
    </row>
    <row r="17" spans="1:14" ht="11.25" customHeight="1" x14ac:dyDescent="0.2">
      <c r="A17" s="14"/>
      <c r="B17" s="106"/>
      <c r="C17" s="106"/>
      <c r="D17" s="106"/>
      <c r="E17" s="106"/>
      <c r="F17" s="106"/>
      <c r="G17" s="106"/>
      <c r="H17" s="15"/>
      <c r="I17" s="20"/>
      <c r="J17" s="92"/>
      <c r="K17" s="19">
        <f t="shared" ref="K17:K46" si="3">(H17*I17)+(H17*J17)</f>
        <v>0</v>
      </c>
      <c r="M17" s="23" t="s">
        <v>36</v>
      </c>
      <c r="N17" s="24"/>
    </row>
    <row r="18" spans="1:14" x14ac:dyDescent="0.2">
      <c r="A18" s="14"/>
      <c r="B18" s="106"/>
      <c r="C18" s="106"/>
      <c r="D18" s="106"/>
      <c r="E18" s="106"/>
      <c r="F18" s="106"/>
      <c r="G18" s="106"/>
      <c r="H18" s="15"/>
      <c r="I18" s="20"/>
      <c r="J18" s="92"/>
      <c r="K18" s="19">
        <f t="shared" si="3"/>
        <v>0</v>
      </c>
      <c r="M18" s="115" t="s">
        <v>37</v>
      </c>
      <c r="N18" s="107"/>
    </row>
    <row r="19" spans="1:14" x14ac:dyDescent="0.2">
      <c r="A19" s="14"/>
      <c r="B19" s="106"/>
      <c r="C19" s="106"/>
      <c r="D19" s="106"/>
      <c r="E19" s="106"/>
      <c r="F19" s="106"/>
      <c r="G19" s="106"/>
      <c r="H19" s="15"/>
      <c r="I19" s="20"/>
      <c r="J19" s="92"/>
      <c r="K19" s="19">
        <f t="shared" si="3"/>
        <v>0</v>
      </c>
      <c r="M19" s="115"/>
      <c r="N19" s="108"/>
    </row>
    <row r="20" spans="1:14" x14ac:dyDescent="0.2">
      <c r="A20" s="14"/>
      <c r="B20" s="106"/>
      <c r="C20" s="106"/>
      <c r="D20" s="106"/>
      <c r="E20" s="106"/>
      <c r="F20" s="106"/>
      <c r="G20" s="106"/>
      <c r="H20" s="15"/>
      <c r="I20" s="20"/>
      <c r="J20" s="92"/>
      <c r="K20" s="19">
        <f t="shared" si="3"/>
        <v>0</v>
      </c>
      <c r="M20" s="115"/>
      <c r="N20" s="109"/>
    </row>
    <row r="21" spans="1:14" ht="11.25" customHeight="1" x14ac:dyDescent="0.2">
      <c r="A21" s="14"/>
      <c r="B21" s="106"/>
      <c r="C21" s="106"/>
      <c r="D21" s="106"/>
      <c r="E21" s="106"/>
      <c r="F21" s="106"/>
      <c r="G21" s="106"/>
      <c r="H21" s="15"/>
      <c r="I21" s="20"/>
      <c r="J21" s="92"/>
      <c r="K21" s="19">
        <f t="shared" si="3"/>
        <v>0</v>
      </c>
      <c r="M21" s="23" t="s">
        <v>38</v>
      </c>
      <c r="N21" s="25">
        <f>IF(N18=0,0,((N17/(1720*(N18/40)))*1.435*1.15))</f>
        <v>0</v>
      </c>
    </row>
    <row r="22" spans="1:14" x14ac:dyDescent="0.2">
      <c r="A22" s="14"/>
      <c r="B22" s="106"/>
      <c r="C22" s="106"/>
      <c r="D22" s="106"/>
      <c r="E22" s="106"/>
      <c r="F22" s="106"/>
      <c r="G22" s="106"/>
      <c r="H22" s="15"/>
      <c r="I22" s="20"/>
      <c r="J22" s="92"/>
      <c r="K22" s="19">
        <f t="shared" si="3"/>
        <v>0</v>
      </c>
    </row>
    <row r="23" spans="1:14" x14ac:dyDescent="0.2">
      <c r="A23" s="14"/>
      <c r="B23" s="106"/>
      <c r="C23" s="106"/>
      <c r="D23" s="106"/>
      <c r="E23" s="106"/>
      <c r="F23" s="106"/>
      <c r="G23" s="106"/>
      <c r="H23" s="15"/>
      <c r="I23" s="20"/>
      <c r="J23" s="92"/>
      <c r="K23" s="19">
        <f t="shared" si="3"/>
        <v>0</v>
      </c>
    </row>
    <row r="24" spans="1:14" ht="11.25" customHeight="1" x14ac:dyDescent="0.2">
      <c r="A24" s="14"/>
      <c r="B24" s="106"/>
      <c r="C24" s="106"/>
      <c r="D24" s="106"/>
      <c r="E24" s="106"/>
      <c r="F24" s="106"/>
      <c r="G24" s="106"/>
      <c r="H24" s="15"/>
      <c r="I24" s="20"/>
      <c r="J24" s="92"/>
      <c r="K24" s="19">
        <f t="shared" si="3"/>
        <v>0</v>
      </c>
    </row>
    <row r="25" spans="1:14" x14ac:dyDescent="0.2">
      <c r="A25" s="14"/>
      <c r="B25" s="106"/>
      <c r="C25" s="106"/>
      <c r="D25" s="106"/>
      <c r="E25" s="106"/>
      <c r="F25" s="106"/>
      <c r="G25" s="106"/>
      <c r="H25" s="15"/>
      <c r="I25" s="20"/>
      <c r="J25" s="92"/>
      <c r="K25" s="19">
        <f t="shared" si="3"/>
        <v>0</v>
      </c>
    </row>
    <row r="26" spans="1:14" x14ac:dyDescent="0.2">
      <c r="A26" s="14"/>
      <c r="B26" s="106"/>
      <c r="C26" s="106"/>
      <c r="D26" s="106"/>
      <c r="E26" s="106"/>
      <c r="F26" s="106"/>
      <c r="G26" s="106"/>
      <c r="H26" s="15"/>
      <c r="I26" s="20"/>
      <c r="J26" s="92"/>
      <c r="K26" s="19">
        <f t="shared" si="3"/>
        <v>0</v>
      </c>
    </row>
    <row r="27" spans="1:14" x14ac:dyDescent="0.2">
      <c r="A27" s="14"/>
      <c r="B27" s="106"/>
      <c r="C27" s="106"/>
      <c r="D27" s="106"/>
      <c r="E27" s="106"/>
      <c r="F27" s="106"/>
      <c r="G27" s="106"/>
      <c r="H27" s="15"/>
      <c r="I27" s="20"/>
      <c r="J27" s="92"/>
      <c r="K27" s="19">
        <f t="shared" si="3"/>
        <v>0</v>
      </c>
    </row>
    <row r="28" spans="1:14" ht="11.25" customHeight="1" x14ac:dyDescent="0.2">
      <c r="A28" s="14"/>
      <c r="B28" s="106"/>
      <c r="C28" s="106"/>
      <c r="D28" s="106"/>
      <c r="E28" s="106"/>
      <c r="F28" s="106"/>
      <c r="G28" s="106"/>
      <c r="H28" s="15"/>
      <c r="I28" s="20"/>
      <c r="J28" s="92"/>
      <c r="K28" s="19">
        <f t="shared" si="3"/>
        <v>0</v>
      </c>
    </row>
    <row r="29" spans="1:14" x14ac:dyDescent="0.2">
      <c r="A29" s="14"/>
      <c r="B29" s="106"/>
      <c r="C29" s="106"/>
      <c r="D29" s="106"/>
      <c r="E29" s="106"/>
      <c r="F29" s="106"/>
      <c r="G29" s="106"/>
      <c r="H29" s="15"/>
      <c r="I29" s="20"/>
      <c r="J29" s="92"/>
      <c r="K29" s="19">
        <f t="shared" si="3"/>
        <v>0</v>
      </c>
    </row>
    <row r="30" spans="1:14" x14ac:dyDescent="0.2">
      <c r="A30" s="14"/>
      <c r="B30" s="106"/>
      <c r="C30" s="106"/>
      <c r="D30" s="106"/>
      <c r="E30" s="106"/>
      <c r="F30" s="106"/>
      <c r="G30" s="106"/>
      <c r="H30" s="15"/>
      <c r="I30" s="20"/>
      <c r="J30" s="92"/>
      <c r="K30" s="19">
        <f t="shared" si="3"/>
        <v>0</v>
      </c>
    </row>
    <row r="31" spans="1:14" x14ac:dyDescent="0.2">
      <c r="A31" s="14"/>
      <c r="B31" s="106"/>
      <c r="C31" s="106"/>
      <c r="D31" s="106"/>
      <c r="E31" s="106"/>
      <c r="F31" s="106"/>
      <c r="G31" s="106"/>
      <c r="H31" s="15"/>
      <c r="I31" s="20"/>
      <c r="J31" s="92"/>
      <c r="K31" s="19">
        <f t="shared" si="3"/>
        <v>0</v>
      </c>
    </row>
    <row r="32" spans="1:14" x14ac:dyDescent="0.2">
      <c r="A32" s="14"/>
      <c r="B32" s="106"/>
      <c r="C32" s="106"/>
      <c r="D32" s="106"/>
      <c r="E32" s="106"/>
      <c r="F32" s="106"/>
      <c r="G32" s="106"/>
      <c r="H32" s="15"/>
      <c r="I32" s="20"/>
      <c r="J32" s="92"/>
      <c r="K32" s="19">
        <f t="shared" si="3"/>
        <v>0</v>
      </c>
    </row>
    <row r="33" spans="1:11" x14ac:dyDescent="0.2">
      <c r="A33" s="14"/>
      <c r="B33" s="106"/>
      <c r="C33" s="106"/>
      <c r="D33" s="106"/>
      <c r="E33" s="106"/>
      <c r="F33" s="106"/>
      <c r="G33" s="106"/>
      <c r="H33" s="15"/>
      <c r="I33" s="20"/>
      <c r="J33" s="92"/>
      <c r="K33" s="19">
        <f t="shared" si="3"/>
        <v>0</v>
      </c>
    </row>
    <row r="34" spans="1:11" x14ac:dyDescent="0.2">
      <c r="A34" s="14"/>
      <c r="B34" s="106"/>
      <c r="C34" s="106"/>
      <c r="D34" s="106"/>
      <c r="E34" s="106"/>
      <c r="F34" s="106"/>
      <c r="G34" s="106"/>
      <c r="H34" s="15"/>
      <c r="I34" s="20"/>
      <c r="J34" s="92"/>
      <c r="K34" s="19">
        <f t="shared" si="3"/>
        <v>0</v>
      </c>
    </row>
    <row r="35" spans="1:11" x14ac:dyDescent="0.2">
      <c r="A35" s="14"/>
      <c r="B35" s="106"/>
      <c r="C35" s="106"/>
      <c r="D35" s="106"/>
      <c r="E35" s="106"/>
      <c r="F35" s="106"/>
      <c r="G35" s="106"/>
      <c r="H35" s="15"/>
      <c r="I35" s="20"/>
      <c r="J35" s="92"/>
      <c r="K35" s="19">
        <f t="shared" si="3"/>
        <v>0</v>
      </c>
    </row>
    <row r="36" spans="1:11" x14ac:dyDescent="0.2">
      <c r="A36" s="14"/>
      <c r="B36" s="106"/>
      <c r="C36" s="106"/>
      <c r="D36" s="106"/>
      <c r="E36" s="106"/>
      <c r="F36" s="106"/>
      <c r="G36" s="106"/>
      <c r="H36" s="15"/>
      <c r="I36" s="20"/>
      <c r="J36" s="92"/>
      <c r="K36" s="19">
        <f t="shared" si="3"/>
        <v>0</v>
      </c>
    </row>
    <row r="37" spans="1:11" x14ac:dyDescent="0.2">
      <c r="A37" s="14"/>
      <c r="B37" s="106"/>
      <c r="C37" s="106"/>
      <c r="D37" s="106"/>
      <c r="E37" s="106"/>
      <c r="F37" s="106"/>
      <c r="G37" s="106"/>
      <c r="H37" s="15"/>
      <c r="I37" s="20"/>
      <c r="J37" s="92"/>
      <c r="K37" s="19">
        <f t="shared" si="3"/>
        <v>0</v>
      </c>
    </row>
    <row r="38" spans="1:11" x14ac:dyDescent="0.2">
      <c r="A38" s="14"/>
      <c r="B38" s="106"/>
      <c r="C38" s="106"/>
      <c r="D38" s="106"/>
      <c r="E38" s="106"/>
      <c r="F38" s="106"/>
      <c r="G38" s="106"/>
      <c r="H38" s="15"/>
      <c r="I38" s="20"/>
      <c r="J38" s="92"/>
      <c r="K38" s="19">
        <f t="shared" si="3"/>
        <v>0</v>
      </c>
    </row>
    <row r="39" spans="1:11" x14ac:dyDescent="0.2">
      <c r="A39" s="14"/>
      <c r="B39" s="106"/>
      <c r="C39" s="106"/>
      <c r="D39" s="106"/>
      <c r="E39" s="106"/>
      <c r="F39" s="106"/>
      <c r="G39" s="106"/>
      <c r="H39" s="15"/>
      <c r="I39" s="20"/>
      <c r="J39" s="92"/>
      <c r="K39" s="19">
        <f t="shared" si="3"/>
        <v>0</v>
      </c>
    </row>
    <row r="40" spans="1:11" x14ac:dyDescent="0.2">
      <c r="A40" s="14"/>
      <c r="B40" s="106"/>
      <c r="C40" s="106"/>
      <c r="D40" s="106"/>
      <c r="E40" s="106"/>
      <c r="F40" s="106"/>
      <c r="G40" s="106"/>
      <c r="H40" s="15"/>
      <c r="I40" s="20"/>
      <c r="J40" s="92"/>
      <c r="K40" s="19">
        <f t="shared" si="3"/>
        <v>0</v>
      </c>
    </row>
    <row r="41" spans="1:11" x14ac:dyDescent="0.2">
      <c r="A41" s="14"/>
      <c r="B41" s="106"/>
      <c r="C41" s="106"/>
      <c r="D41" s="106"/>
      <c r="E41" s="106"/>
      <c r="F41" s="106"/>
      <c r="G41" s="106"/>
      <c r="H41" s="15"/>
      <c r="I41" s="20"/>
      <c r="J41" s="92"/>
      <c r="K41" s="19">
        <f t="shared" si="3"/>
        <v>0</v>
      </c>
    </row>
    <row r="42" spans="1:11" x14ac:dyDescent="0.2">
      <c r="A42" s="14"/>
      <c r="B42" s="106"/>
      <c r="C42" s="106"/>
      <c r="D42" s="106"/>
      <c r="E42" s="106"/>
      <c r="F42" s="106"/>
      <c r="G42" s="106"/>
      <c r="H42" s="15"/>
      <c r="I42" s="20"/>
      <c r="J42" s="92"/>
      <c r="K42" s="19">
        <f t="shared" si="3"/>
        <v>0</v>
      </c>
    </row>
    <row r="43" spans="1:11" x14ac:dyDescent="0.2">
      <c r="A43" s="14"/>
      <c r="B43" s="106"/>
      <c r="C43" s="106"/>
      <c r="D43" s="106"/>
      <c r="E43" s="106"/>
      <c r="F43" s="106"/>
      <c r="G43" s="106"/>
      <c r="H43" s="15"/>
      <c r="I43" s="20"/>
      <c r="J43" s="92"/>
      <c r="K43" s="19">
        <f t="shared" si="3"/>
        <v>0</v>
      </c>
    </row>
    <row r="44" spans="1:11" x14ac:dyDescent="0.2">
      <c r="A44" s="14"/>
      <c r="B44" s="106"/>
      <c r="C44" s="106"/>
      <c r="D44" s="106"/>
      <c r="E44" s="106"/>
      <c r="F44" s="106"/>
      <c r="G44" s="106"/>
      <c r="H44" s="15"/>
      <c r="I44" s="20"/>
      <c r="J44" s="92"/>
      <c r="K44" s="19">
        <f t="shared" si="3"/>
        <v>0</v>
      </c>
    </row>
    <row r="45" spans="1:11" x14ac:dyDescent="0.2">
      <c r="A45" s="14"/>
      <c r="B45" s="106"/>
      <c r="C45" s="106"/>
      <c r="D45" s="106"/>
      <c r="E45" s="106"/>
      <c r="F45" s="106"/>
      <c r="G45" s="106"/>
      <c r="H45" s="15"/>
      <c r="I45" s="20"/>
      <c r="J45" s="92"/>
      <c r="K45" s="19">
        <f t="shared" si="3"/>
        <v>0</v>
      </c>
    </row>
    <row r="46" spans="1:11" x14ac:dyDescent="0.2">
      <c r="A46" s="14"/>
      <c r="B46" s="106"/>
      <c r="C46" s="106"/>
      <c r="D46" s="106"/>
      <c r="E46" s="106"/>
      <c r="F46" s="106"/>
      <c r="G46" s="106"/>
      <c r="H46" s="15"/>
      <c r="I46" s="20"/>
      <c r="J46" s="92"/>
      <c r="K46" s="19">
        <f t="shared" si="3"/>
        <v>0</v>
      </c>
    </row>
  </sheetData>
  <sheetProtection algorithmName="SHA-512" hashValue="v2tDrl298o8uy8ZWIPpVsRjf2uPtmRMRHxk5SNAOUeSC01ZDzjvybwpgeHQ6R6qaLMju2Q0rWNFd+9rO+7PaMw==" saltValue="o+mY/370RmfLpvxg/7uW7A==" spinCount="100000" sheet="1" objects="1" scenarios="1"/>
  <mergeCells count="46">
    <mergeCell ref="Q13:T13"/>
    <mergeCell ref="Q8:T8"/>
    <mergeCell ref="Q9:T9"/>
    <mergeCell ref="Q10:T10"/>
    <mergeCell ref="Q11:T11"/>
    <mergeCell ref="Q12:T12"/>
    <mergeCell ref="Q3:T3"/>
    <mergeCell ref="Q4:T4"/>
    <mergeCell ref="Q5:T5"/>
    <mergeCell ref="Q6:T6"/>
    <mergeCell ref="Q7:T7"/>
    <mergeCell ref="B42:G42"/>
    <mergeCell ref="B43:G43"/>
    <mergeCell ref="B44:G44"/>
    <mergeCell ref="B45:G45"/>
    <mergeCell ref="B46:G46"/>
    <mergeCell ref="B41:G41"/>
    <mergeCell ref="B30:G30"/>
    <mergeCell ref="B31:G31"/>
    <mergeCell ref="B32:G32"/>
    <mergeCell ref="B33:G33"/>
    <mergeCell ref="B34:G34"/>
    <mergeCell ref="B35:G35"/>
    <mergeCell ref="B36:G36"/>
    <mergeCell ref="B37:G37"/>
    <mergeCell ref="B38:G38"/>
    <mergeCell ref="B39:G39"/>
    <mergeCell ref="B40:G40"/>
    <mergeCell ref="B29:G29"/>
    <mergeCell ref="N18:N20"/>
    <mergeCell ref="B19:G19"/>
    <mergeCell ref="B20:G20"/>
    <mergeCell ref="B21:G21"/>
    <mergeCell ref="B22:G22"/>
    <mergeCell ref="B23:G23"/>
    <mergeCell ref="M18:M20"/>
    <mergeCell ref="B24:G24"/>
    <mergeCell ref="B25:G25"/>
    <mergeCell ref="B26:G26"/>
    <mergeCell ref="B27:G27"/>
    <mergeCell ref="B28:G28"/>
    <mergeCell ref="B16:G16"/>
    <mergeCell ref="B17:G17"/>
    <mergeCell ref="B18:G18"/>
    <mergeCell ref="A1:C1"/>
    <mergeCell ref="D1:K1"/>
  </mergeCells>
  <dataValidations xWindow="662" yWindow="564" count="2">
    <dataValidation type="list" allowBlank="1" showInputMessage="1" showErrorMessage="1" prompt="Selecteer welk uurtarief van toepassing is:_x000a_Onbetaalde eigen arbeid is € 35_x000a_Onbetaalde arbeid van vrijwilligers is € 22" sqref="J17:J46" xr:uid="{00000000-0002-0000-0800-000000000000}">
      <formula1>"22,35"</formula1>
    </dataValidation>
    <dataValidation type="list" allowBlank="1" showInputMessage="1" showErrorMessage="1" prompt="Selecteer via het drop-down menu welk werkpakket het betreft" sqref="A17:A46" xr:uid="{00000000-0002-0000-0800-000001000000}">
      <formula1>"1,2,3,4,5,6,7,8,9,10"</formula1>
    </dataValidation>
  </dataValidations>
  <pageMargins left="0.25" right="0.25" top="0.75" bottom="0.75" header="0.3" footer="0.3"/>
  <pageSetup paperSize="9" scale="69"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11</vt:i4>
      </vt:variant>
      <vt:variant>
        <vt:lpstr>Benoemde bereiken</vt:lpstr>
      </vt:variant>
      <vt:variant>
        <vt:i4>9</vt:i4>
      </vt:variant>
    </vt:vector>
  </HeadingPairs>
  <TitlesOfParts>
    <vt:vector size="20" baseType="lpstr">
      <vt:lpstr>Algemeen</vt:lpstr>
      <vt:lpstr>Formuleblad2</vt:lpstr>
      <vt:lpstr>Formuleblad</vt:lpstr>
      <vt:lpstr>Begroting penvoerder</vt:lpstr>
      <vt:lpstr>Begroting pp2</vt:lpstr>
      <vt:lpstr>Begroting pp3</vt:lpstr>
      <vt:lpstr>Begroting pp4</vt:lpstr>
      <vt:lpstr>Begroting pp5</vt:lpstr>
      <vt:lpstr>Begroting pp6</vt:lpstr>
      <vt:lpstr>Financieringsplan</vt:lpstr>
      <vt:lpstr>Begroting totaal</vt:lpstr>
      <vt:lpstr>Algemeen!Afdrukbereik</vt:lpstr>
      <vt:lpstr>'Begroting penvoerder'!Afdrukbereik</vt:lpstr>
      <vt:lpstr>'Begroting pp2'!Afdrukbereik</vt:lpstr>
      <vt:lpstr>'Begroting pp3'!Afdrukbereik</vt:lpstr>
      <vt:lpstr>'Begroting pp4'!Afdrukbereik</vt:lpstr>
      <vt:lpstr>'Begroting pp5'!Afdrukbereik</vt:lpstr>
      <vt:lpstr>'Begroting pp6'!Afdrukbereik</vt:lpstr>
      <vt:lpstr>'Begroting totaal'!Afdrukbereik</vt:lpstr>
      <vt:lpstr>Financieringsplan!Afdrukbereik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Femke Grijpstra</dc:creator>
  <cp:lastModifiedBy>Vermeij, mw. M. (Martine)</cp:lastModifiedBy>
  <cp:lastPrinted>2016-11-14T14:43:16Z</cp:lastPrinted>
  <dcterms:created xsi:type="dcterms:W3CDTF">2016-02-02T14:56:33Z</dcterms:created>
  <dcterms:modified xsi:type="dcterms:W3CDTF">2021-12-14T10:04:37Z</dcterms:modified>
</cp:coreProperties>
</file>